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showInkAnnotation="0" autoCompressPictures="0"/>
  <mc:AlternateContent xmlns:mc="http://schemas.openxmlformats.org/markup-compatibility/2006">
    <mc:Choice Requires="x15">
      <x15ac:absPath xmlns:x15ac="http://schemas.microsoft.com/office/spreadsheetml/2010/11/ac" url="Y:\Projekte\BFE Bundesamt für Energie\A-21042\Finalisierte Dateien\"/>
    </mc:Choice>
  </mc:AlternateContent>
  <xr:revisionPtr revIDLastSave="0" documentId="13_ncr:1_{CEC69A83-F2A8-4C54-8214-6737E3DF80A5}" xr6:coauthVersionLast="45" xr6:coauthVersionMax="45" xr10:uidLastSave="{00000000-0000-0000-0000-000000000000}"/>
  <bookViews>
    <workbookView xWindow="375" yWindow="375" windowWidth="27765" windowHeight="15345" tabRatio="797" activeTab="5" xr2:uid="{00000000-000D-0000-FFFF-FFFF00000000}"/>
  </bookViews>
  <sheets>
    <sheet name="Sélection du canton" sheetId="12" r:id="rId1"/>
    <sheet name="Net" sheetId="5" r:id="rId2"/>
    <sheet name="Brut" sheetId="13" r:id="rId3"/>
    <sheet name="LU" sheetId="16" r:id="rId4"/>
    <sheet name="GR" sheetId="14" r:id="rId5"/>
    <sheet name="VD et VS" sheetId="17" r:id="rId6"/>
  </sheet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J22" i="17" l="1"/>
  <c r="J31" i="17"/>
  <c r="J43" i="17"/>
  <c r="H45" i="17"/>
  <c r="H37" i="17"/>
  <c r="H42" i="17"/>
  <c r="H37" i="13"/>
  <c r="H42" i="13"/>
  <c r="F9" i="14"/>
  <c r="D10" i="14"/>
  <c r="D11" i="14"/>
  <c r="D12" i="14"/>
  <c r="J26" i="16"/>
  <c r="H28" i="16"/>
  <c r="H20" i="16"/>
  <c r="H25" i="16"/>
  <c r="E37" i="14"/>
  <c r="E38" i="14"/>
  <c r="J22" i="13"/>
  <c r="J31" i="13"/>
  <c r="J43" i="13"/>
  <c r="H45" i="13"/>
  <c r="H38" i="5"/>
  <c r="H43" i="5"/>
  <c r="J22" i="5"/>
  <c r="J31" i="5"/>
  <c r="J44" i="5"/>
  <c r="F10" i="14"/>
  <c r="F11" i="14"/>
  <c r="F12" i="14"/>
  <c r="H46" i="5"/>
  <c r="D13" i="14"/>
  <c r="D14" i="14"/>
  <c r="D15" i="14"/>
  <c r="D16" i="14"/>
  <c r="D17" i="14"/>
  <c r="D18" i="14"/>
  <c r="D19" i="14"/>
  <c r="D20" i="14"/>
  <c r="D21" i="14"/>
  <c r="D22" i="14"/>
  <c r="D23" i="14"/>
  <c r="D24" i="14"/>
  <c r="D25" i="14"/>
  <c r="D26" i="14"/>
  <c r="D27" i="14"/>
  <c r="D28" i="14"/>
  <c r="D29" i="14"/>
  <c r="D30" i="14"/>
  <c r="D31" i="14"/>
  <c r="D32" i="14"/>
  <c r="D33" i="14"/>
  <c r="D34" i="14"/>
  <c r="D37" i="14"/>
  <c r="F13" i="14"/>
  <c r="F14" i="14"/>
  <c r="F15" i="14"/>
  <c r="F16" i="14"/>
  <c r="F17" i="14"/>
  <c r="F18" i="14"/>
  <c r="F19" i="14"/>
  <c r="F20" i="14"/>
  <c r="F21" i="14"/>
  <c r="G21" i="14"/>
  <c r="F22" i="14"/>
  <c r="F23" i="14"/>
  <c r="F24" i="14"/>
  <c r="F25" i="14"/>
  <c r="F26" i="14"/>
  <c r="F27" i="14"/>
  <c r="F28" i="14"/>
  <c r="F29" i="14"/>
  <c r="F30" i="14"/>
  <c r="F31" i="14"/>
  <c r="F32" i="14"/>
  <c r="F33" i="14"/>
  <c r="F34" i="14"/>
  <c r="G22" i="14"/>
  <c r="G23" i="14"/>
  <c r="G24" i="14"/>
  <c r="G25" i="14"/>
  <c r="G26" i="14"/>
  <c r="G27" i="14"/>
  <c r="G28" i="14"/>
  <c r="G29" i="14"/>
  <c r="G30" i="14"/>
  <c r="G31" i="14"/>
  <c r="G32" i="14"/>
  <c r="G33" i="14"/>
  <c r="G34" i="14"/>
  <c r="G37" i="14"/>
</calcChain>
</file>

<file path=xl/sharedStrings.xml><?xml version="1.0" encoding="utf-8"?>
<sst xmlns="http://schemas.openxmlformats.org/spreadsheetml/2006/main" count="363" uniqueCount="155">
  <si>
    <t>Influence d’une installation PV privée sur les impôts sur le revenu</t>
  </si>
  <si>
    <t>Selon votre canton de résidence, sélectionnez l’onglet Net, Brut ou spécifique à votre canton.</t>
  </si>
  <si>
    <t>Imposition des recettes</t>
  </si>
  <si>
    <t>Déduction des investissements</t>
  </si>
  <si>
    <t>Argovie</t>
  </si>
  <si>
    <t>Brut</t>
  </si>
  <si>
    <t>oui</t>
  </si>
  <si>
    <t>Appenzell RE</t>
  </si>
  <si>
    <t>Net</t>
  </si>
  <si>
    <t>Appenzell RI</t>
  </si>
  <si>
    <t>Bâle-Campagne</t>
  </si>
  <si>
    <t>Bâle-Ville</t>
  </si>
  <si>
    <t>Berne</t>
  </si>
  <si>
    <t>Fribourg</t>
  </si>
  <si>
    <t>Genève</t>
  </si>
  <si>
    <t>Glaris</t>
  </si>
  <si>
    <t>Grisons</t>
  </si>
  <si>
    <t>recettes imposées si sup. à l’invest.</t>
  </si>
  <si>
    <t>invest. non déductible</t>
  </si>
  <si>
    <t>GR</t>
  </si>
  <si>
    <t>Jura</t>
  </si>
  <si>
    <t>Brut / à clarifier</t>
  </si>
  <si>
    <t>Lucerne</t>
  </si>
  <si>
    <t xml:space="preserve">Net </t>
  </si>
  <si>
    <t>LU</t>
  </si>
  <si>
    <t>Neuchâtel</t>
  </si>
  <si>
    <t>Nidwald</t>
  </si>
  <si>
    <t>Obwald</t>
  </si>
  <si>
    <t>Schaffhouse</t>
  </si>
  <si>
    <t>Schwytz</t>
  </si>
  <si>
    <t>Soleure</t>
  </si>
  <si>
    <t>Saint-Gall</t>
  </si>
  <si>
    <t>Tessin</t>
  </si>
  <si>
    <t>Thurgovie</t>
  </si>
  <si>
    <t>Uri</t>
  </si>
  <si>
    <t>Vaud</t>
  </si>
  <si>
    <t>Exonération jusqu’à 10 000 kWh</t>
  </si>
  <si>
    <t>VD et VS</t>
  </si>
  <si>
    <t>Valais</t>
  </si>
  <si>
    <t>oui, y. c. pour les constructions neuves</t>
  </si>
  <si>
    <t>Zoug</t>
  </si>
  <si>
    <t>Zurich</t>
  </si>
  <si>
    <t>Réserve</t>
  </si>
  <si>
    <t>L’impact fiscal positif ou négatif d’une installation PV ne peut être calculé que de manière approximative, car:</t>
  </si>
  <si>
    <t>a) Les futurs taux d’imposition ne sont pas connus. Les calculs sur 25 ans sont basés sur les conditions en vigueur actuellement.</t>
  </si>
  <si>
    <t>b) Au fil de la durée de vie de l’installation PV, les revenus évoluent, le nombre d’enfants change ou la maison est vendue... Rien de tout cela n’est pris en compte.</t>
  </si>
  <si>
    <t xml:space="preserve">1.) Le site web suivant permet un calcul général de la charge fiscale (appelé «calculateur d’impôts» ci-après): </t>
  </si>
  <si>
    <t>https://swisstaxcalculator.estv.admin.ch/#/calculator/income-wealth-tax</t>
  </si>
  <si>
    <r>
      <rPr>
        <sz val="12"/>
        <color theme="1"/>
        <rFont val="Calibri"/>
        <family val="2"/>
        <scheme val="minor"/>
      </rPr>
      <t>Jaune:</t>
    </r>
    <r>
      <rPr>
        <sz val="12"/>
        <color theme="1"/>
        <rFont val="Calibri"/>
        <family val="2"/>
        <scheme val="minor"/>
      </rPr>
      <t xml:space="preserve"> </t>
    </r>
    <r>
      <rPr>
        <b/>
        <sz val="12"/>
        <color theme="1"/>
        <rFont val="Calibri"/>
        <family val="2"/>
        <scheme val="minor"/>
      </rPr>
      <t xml:space="preserve">valeurs </t>
    </r>
    <r>
      <rPr>
        <sz val="12"/>
        <color theme="1"/>
        <rFont val="Calibri"/>
        <family val="2"/>
        <scheme val="minor"/>
      </rPr>
      <t>à saisir dans le Swisstaxcalculator en fonction de la situation individuelle</t>
    </r>
  </si>
  <si>
    <r>
      <rPr>
        <sz val="12"/>
        <color theme="1"/>
        <rFont val="Calibri"/>
        <family val="2"/>
        <scheme val="minor"/>
      </rPr>
      <t xml:space="preserve">Calculez d’abord la </t>
    </r>
    <r>
      <rPr>
        <b/>
        <sz val="12"/>
        <color theme="1"/>
        <rFont val="Calibri"/>
        <family val="2"/>
        <scheme val="minor"/>
      </rPr>
      <t>charge fiscale sans tenir compte de l’installation PV</t>
    </r>
  </si>
  <si>
    <t>Revenu</t>
  </si>
  <si>
    <t>CHF net</t>
  </si>
  <si>
    <t>Liestal</t>
  </si>
  <si>
    <t xml:space="preserve">marié </t>
  </si>
  <si>
    <t>2 enfants</t>
  </si>
  <si>
    <t>(dépendant de l’état civil, du nb d’enfants, de la confession...)</t>
  </si>
  <si>
    <t>réformé</t>
  </si>
  <si>
    <t>Valeur de sortie A1</t>
  </si>
  <si>
    <r>
      <rPr>
        <sz val="12"/>
        <color theme="1"/>
        <rFont val="Calibri"/>
        <family val="2"/>
        <scheme val="minor"/>
      </rPr>
      <t>Saisissez le résultat ici:</t>
    </r>
  </si>
  <si>
    <t>CHF</t>
  </si>
  <si>
    <t>--&gt; Résultat du calculateur d’impôts = «Total des impôts»</t>
  </si>
  <si>
    <t xml:space="preserve">Pour saisir des frais d’entretien de l’immeuble et autres, le curseur «Calcul détaillé: ajouter des déductions» doit être activé. </t>
  </si>
  <si>
    <t>Cliquez sur «Enregistrer localement les données saisies» pour pouvoir les modifier et les recalculer ultérieurement!</t>
  </si>
  <si>
    <t>2.) À présent, calculez la charge fiscale pour l’année de l’investissement PV.</t>
  </si>
  <si>
    <t xml:space="preserve">Dans le cas de bâtiments existants, l’investissement PV peut être déduit au titre de l’entretien de l’immeuble. En règle générale, le bâtiment devrait avoir 5 ans pour que l’installation PV soit déductible au titre des «mesures d’économie d’énergie»; dans les cantons de ZH et BE, une déduction est possible dès un an et demi après la construction du bâtiment. Si l’investissement n’est pas déductible, définissez les valeurs B2 et C2 comme identiques à A1. </t>
  </si>
  <si>
    <r>
      <rPr>
        <sz val="12"/>
        <color theme="1"/>
        <rFont val="Calibri"/>
        <family val="2"/>
        <scheme val="minor"/>
      </rPr>
      <t>Dans le calculateur d’impôts, saisissez le montant investi dans l’installation PV sous «Frais d’entretien des immeubles» (le curseur «Calcul détaillé: ajouter des déductions» doit être activé).</t>
    </r>
    <r>
      <rPr>
        <sz val="12"/>
        <color theme="1"/>
        <rFont val="Calibri"/>
        <family val="2"/>
        <scheme val="minor"/>
      </rPr>
      <t xml:space="preserve"> </t>
    </r>
  </si>
  <si>
    <t>Valeur de saisie B1</t>
  </si>
  <si>
    <t>Investissement dans l’installation PV</t>
  </si>
  <si>
    <t>*</t>
  </si>
  <si>
    <t>Valeur de sortie B2</t>
  </si>
  <si>
    <t>Charge fiscale pour l’année de l’investissement</t>
  </si>
  <si>
    <t xml:space="preserve">CHF -&gt; </t>
  </si>
  <si>
    <t>CHF de réduction de la charge fiscale</t>
  </si>
  <si>
    <r>
      <rPr>
        <sz val="12"/>
        <color theme="1"/>
        <rFont val="Calibri"/>
        <family val="2"/>
        <scheme val="minor"/>
      </rPr>
      <t>* Si vous avez perçu la rétribution unique d’investissement (RU) de Pronovo au cours de l’année de l’investissement, indiquez le montant après déduction de la rétribution unique et saisissez la valeur A1 comme valeur C2.</t>
    </r>
  </si>
  <si>
    <r>
      <rPr>
        <b/>
        <i/>
        <sz val="12"/>
        <color theme="1"/>
        <rFont val="Calibri"/>
        <family val="2"/>
        <scheme val="minor"/>
      </rPr>
      <t>3.)</t>
    </r>
    <r>
      <rPr>
        <b/>
        <i/>
        <sz val="12"/>
        <color theme="1"/>
        <rFont val="Calibri"/>
        <family val="2"/>
        <scheme val="minor"/>
      </rPr>
      <t xml:space="preserve"> </t>
    </r>
    <r>
      <rPr>
        <b/>
        <i/>
        <sz val="12"/>
        <color theme="1"/>
        <rFont val="Calibri"/>
        <family val="2"/>
        <scheme val="minor"/>
      </rPr>
      <t>Calculez la charge fiscale pour l’année au cours de laquelle vous avez perçu la RU</t>
    </r>
    <r>
      <rPr>
        <sz val="12"/>
        <color theme="1"/>
        <rFont val="Calibri"/>
        <family val="2"/>
        <scheme val="minor"/>
      </rPr>
      <t xml:space="preserve"> </t>
    </r>
    <r>
      <rPr>
        <i/>
        <sz val="12"/>
        <color theme="1"/>
        <rFont val="Calibri"/>
        <family val="2"/>
        <scheme val="minor"/>
      </rPr>
      <t>(si elle diffère de l’année de l’investissement).</t>
    </r>
  </si>
  <si>
    <t>Revenez au «Calcul détaillé» et saisissez la rétribution d’investissement dans «Autres recettes». (Et supprimez l’investissement dans les Frais d’entretien des immeubles.)</t>
  </si>
  <si>
    <t>Valeur de saisie C1</t>
  </si>
  <si>
    <t>Montant de la rétribution d’investissement</t>
  </si>
  <si>
    <t>Cette valeur peut être calculée via le Tarificateur: https://pronovo.ch/fr/services/tarificateur/</t>
  </si>
  <si>
    <t>Valeur de sortie C2</t>
  </si>
  <si>
    <t>Charge fiscale</t>
  </si>
  <si>
    <t>CHF de charge fiscale supplémentaire</t>
  </si>
  <si>
    <t>4.) Calculez la charge fiscale pour une année normale d’exploitation PV</t>
  </si>
  <si>
    <t>Si vous percevez un crédit supérieur à votre facture de consommation d’électricité, vous devez payer des impôts sur ces recettes solaires -&gt; saisissez le montant versé en D1.</t>
  </si>
  <si>
    <t>Si votre production d’énergie solaire ne dépasse guère votre consommation d’électricité et que le courant solaire vous est payé moins de 10 ct./kWh, cela ne génère généralement aucun revenu imposable. Dans ce cas D1 doit être fixé à zéro.</t>
  </si>
  <si>
    <t>Valeur intermédiaire D1</t>
  </si>
  <si>
    <t>Paiement du courant solaire</t>
  </si>
  <si>
    <t>CHF/an</t>
  </si>
  <si>
    <t>kWh x</t>
  </si>
  <si>
    <t>ct./kWh</t>
  </si>
  <si>
    <t>Valeur intermédiaire D2</t>
  </si>
  <si>
    <t xml:space="preserve">Entretien de l’installation PV </t>
  </si>
  <si>
    <t>Coûts d’exploitation – surveillance à distance, contrôles, nettoyage...  Pour les installations jusqu’à 10 kWp, un montant moyen de 250 CHF/an peut être saisi.</t>
  </si>
  <si>
    <t xml:space="preserve">Étant donné que des charges extraordinaires, telles qu’un remplacement de l’onduleur ou un démontage, ramènent le rendement à zéro en 5 ans sur 25, nous calculons l’augmentation de la charge fiscale seulement sur 20 ans. </t>
  </si>
  <si>
    <t>Valeur de saisie D3</t>
  </si>
  <si>
    <t>Revenu imposable, D1-D2</t>
  </si>
  <si>
    <t>Saisissez les revenus déduction faite des charges dans la case «Autres recettes» ou, s’ils sont négatifs, dans la case «Frais d’entretien des immeubles».</t>
  </si>
  <si>
    <t>Valeur de sortie D4</t>
  </si>
  <si>
    <t>CHF de modification de la charge fiscale</t>
  </si>
  <si>
    <t>Augmentation/réduction de la charge fiscale due à l’installation PV sur l’ensemble de la durée de vie:</t>
  </si>
  <si>
    <t>(positif = économie d’impôts, négatif = charge fiscale accrue)</t>
  </si>
  <si>
    <t>1.) Le site web suivant permet un calcul général de la charge fiscale (appelé «calculateur d’impôts» ci-après):</t>
  </si>
  <si>
    <r>
      <rPr>
        <sz val="12"/>
        <color theme="1"/>
        <rFont val="Calibri"/>
        <family val="2"/>
        <scheme val="minor"/>
      </rPr>
      <t>Jaune :</t>
    </r>
    <r>
      <rPr>
        <sz val="12"/>
        <color theme="1"/>
        <rFont val="Calibri"/>
        <family val="2"/>
        <scheme val="minor"/>
      </rPr>
      <t xml:space="preserve"> </t>
    </r>
    <r>
      <rPr>
        <b/>
        <sz val="12"/>
        <color theme="1"/>
        <rFont val="Calibri"/>
        <family val="2"/>
        <scheme val="minor"/>
      </rPr>
      <t xml:space="preserve">valeurs </t>
    </r>
    <r>
      <rPr>
        <sz val="12"/>
        <color theme="1"/>
        <rFont val="Calibri"/>
        <family val="2"/>
        <scheme val="minor"/>
      </rPr>
      <t>à saisir dans le Swisstaxcalculator en fonction de la situation individuelle</t>
    </r>
  </si>
  <si>
    <t xml:space="preserve">Dans le calculateur d’impôts, saisissez le montant investi dans l’installation PV sous «Frais d’entretien des immeubles» (le curseur «Calcul détaillé: ajouter des déductions» doit être activé). </t>
  </si>
  <si>
    <t>CHF -&gt;</t>
  </si>
  <si>
    <t>* Si vous avez perçu la rétribution unique d’investissement (RU) de Pronovo au cours de l’année de l’investissement, indiquez le montant après déduction de la rétribution unique et saisissez la valeur A1 comme valeur C2.</t>
  </si>
  <si>
    <r>
      <rPr>
        <b/>
        <i/>
        <sz val="12"/>
        <color theme="1"/>
        <rFont val="Calibri"/>
        <family val="2"/>
        <scheme val="minor"/>
      </rPr>
      <t>3.)</t>
    </r>
    <r>
      <rPr>
        <b/>
        <i/>
        <sz val="12"/>
        <color theme="1"/>
        <rFont val="Calibri"/>
        <family val="2"/>
        <scheme val="minor"/>
      </rPr>
      <t xml:space="preserve"> </t>
    </r>
    <r>
      <rPr>
        <b/>
        <i/>
        <sz val="12"/>
        <color theme="1"/>
        <rFont val="Calibri"/>
        <family val="2"/>
        <scheme val="minor"/>
      </rPr>
      <t>Calculez la charge fiscale pour l’année au cours de laquelle vous avez perçu la RU</t>
    </r>
    <r>
      <rPr>
        <i/>
        <sz val="12"/>
        <color theme="1"/>
        <rFont val="Calibri"/>
        <family val="2"/>
        <scheme val="minor"/>
      </rPr>
      <t xml:space="preserve"> (si elle diffère de l’année de l’investissement).</t>
    </r>
  </si>
  <si>
    <t xml:space="preserve">Imposition de l’intégralité de la rétribution d’injection, déduction faite des frais d’entretien. En guise de valeur intermédiaire D1, saisissez la rétribution d’injection figurant sur votre facture d’électricité. </t>
  </si>
  <si>
    <t>Si vous examinez le cas d’une installation qui n’a pas encore été réalisée, vous pouvez multiplier le volume annuel d’injection de courant solaire prévu en kWh par le tarif de rétribution de l’injection selon pvtarif.ch.</t>
  </si>
  <si>
    <t>Coûts d’exploitation – surveillance à distance, contrôles, nettoyage... Pour les installations jusqu’à 10 kWp, un montant moyen de 250 CHF/an peut être saisi.</t>
  </si>
  <si>
    <t xml:space="preserve">1.) Le site web suivant permet un calcul général de la charge fiscale (appelé «calculateur d’impôts» ci-après):  </t>
  </si>
  <si>
    <t>2.) Calculez la charge fiscale pour une année normale d’exploitation PV</t>
  </si>
  <si>
    <t>Uniquement pour les Grisons - tableau exemple</t>
  </si>
  <si>
    <t>À partir du moment où l’installation PV est amortie, les recettes brutes doivent être imposées comme un revenu, déduction faite de l’entretien.</t>
  </si>
  <si>
    <t>Dans l’exemple suivant, il reste 1870 CHF de coûts non amortis après 25 ans, c’est-à-dire qu’aucun revenu n’est imposable.</t>
  </si>
  <si>
    <t>Un tableau similaire doit être tenu sur 25 ans afin de pouvoir prouver, lors des dernières années d’exploitation, qu’il n’y a toujours pas de recettes imposables ou le montant de ces dernières le cas échéant.</t>
  </si>
  <si>
    <t>Investissement</t>
  </si>
  <si>
    <t>Subventions</t>
  </si>
  <si>
    <t>Rémunération</t>
  </si>
  <si>
    <t>Entretien</t>
  </si>
  <si>
    <t>Amortissement</t>
  </si>
  <si>
    <t>Année 0</t>
  </si>
  <si>
    <t>Année 1</t>
  </si>
  <si>
    <t>Année 2</t>
  </si>
  <si>
    <t>Année 3</t>
  </si>
  <si>
    <t>Année 4</t>
  </si>
  <si>
    <t>Année 5</t>
  </si>
  <si>
    <t>Année 6</t>
  </si>
  <si>
    <t>Année 7</t>
  </si>
  <si>
    <t>Année 8</t>
  </si>
  <si>
    <t>Année 9</t>
  </si>
  <si>
    <t>Année 10</t>
  </si>
  <si>
    <t>Année 11</t>
  </si>
  <si>
    <t>montant imposable</t>
  </si>
  <si>
    <t>Année 12</t>
  </si>
  <si>
    <t>Année 13</t>
  </si>
  <si>
    <t>Année 14</t>
  </si>
  <si>
    <t>Année 15</t>
  </si>
  <si>
    <t>Année 16</t>
  </si>
  <si>
    <t>Année 17</t>
  </si>
  <si>
    <t>Année 18</t>
  </si>
  <si>
    <t>Année 19</t>
  </si>
  <si>
    <t>Année 20</t>
  </si>
  <si>
    <t>Année 21</t>
  </si>
  <si>
    <t>Année 22</t>
  </si>
  <si>
    <t>Année 23</t>
  </si>
  <si>
    <t>Année 24</t>
  </si>
  <si>
    <t>Année 25</t>
  </si>
  <si>
    <t>Total</t>
  </si>
  <si>
    <t>CHF de charge fiscale</t>
  </si>
  <si>
    <t>CHF/an en moyenne</t>
  </si>
  <si>
    <t>Sion</t>
  </si>
  <si>
    <t xml:space="preserve">Dans le cas de bâtiments existants, l’investissement PV peut être déduit au titre de l’entretien de l’immeuble. Dans le canton du VS, y compris pour les constructions neuves. En règle générale, le bâtiment devrait en revanche avoir 5 ans pour que l’installation PV soit déductible au titre des «mesures d’économie d’énergie»; dans les cantons de ZH et BE, une déduction est possible dès un an et demi après la construction du bâtiment. Si l’investissement n’est pas déductible, définissez les valeurs B2 et C2 comme identiques à A1. </t>
  </si>
  <si>
    <t>Si vous produisez moins de 10 000 kWh par an, fixez la valeur intermédiaire D1 à zéro.</t>
  </si>
  <si>
    <t>Si vous produisez plus de 10 000 kWh, vous devez soumettre à l’impôt sur le revenu la rétribution d’injection correspondant aux kWh produits au-delà de ce seuil (déduction faite des frais d’entretien).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</si>
</sst>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i/>
      <sz val="12"/>
      <color theme="1"/>
      <name val="Calibri"/>
      <family val="2"/>
      <scheme val="minor"/>
    </font>
    <font>
      <sz val="12"/>
      <color theme="0" tint="-0.34998626667073579"/>
      <name val="Calibri"/>
      <family val="2"/>
      <scheme val="minor"/>
    </font>
    <font>
      <b/>
      <i/>
      <sz val="12"/>
      <color theme="1"/>
      <name val="Calibri"/>
      <family val="2"/>
      <scheme val="minor"/>
    </font>
  </fonts>
  <fills count="10">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6"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59999389629810485"/>
        <bgColor indexed="64"/>
      </patternFill>
    </fill>
  </fills>
  <borders count="3">
    <border>
      <left/>
      <right/>
      <top/>
      <bottom/>
      <diagonal/>
    </border>
    <border>
      <left/>
      <right/>
      <top/>
      <bottom style="hair">
        <color auto="1"/>
      </bottom>
      <diagonal/>
    </border>
    <border>
      <left/>
      <right/>
      <top style="hair">
        <color auto="1"/>
      </top>
      <bottom style="hair">
        <color auto="1"/>
      </bottom>
      <diagonal/>
    </border>
  </borders>
  <cellStyleXfs count="217">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58">
    <xf numFmtId="0" fontId="0" fillId="0" borderId="0" xfId="0"/>
    <xf numFmtId="3" fontId="0" fillId="2" borderId="0" xfId="0" applyNumberFormat="1" applyFill="1"/>
    <xf numFmtId="10" fontId="0" fillId="0" borderId="0" xfId="0" applyNumberFormat="1"/>
    <xf numFmtId="3" fontId="0" fillId="0" borderId="0" xfId="0" applyNumberFormat="1" applyFill="1"/>
    <xf numFmtId="0" fontId="2" fillId="0" borderId="0" xfId="0" applyFont="1"/>
    <xf numFmtId="3" fontId="0" fillId="3" borderId="0" xfId="0" applyNumberFormat="1" applyFill="1"/>
    <xf numFmtId="0" fontId="0" fillId="3" borderId="0" xfId="0" applyFill="1"/>
    <xf numFmtId="3" fontId="0" fillId="0" borderId="0" xfId="0" applyNumberFormat="1"/>
    <xf numFmtId="0" fontId="0" fillId="0" borderId="0" xfId="0" applyFill="1"/>
    <xf numFmtId="0" fontId="2" fillId="4" borderId="0" xfId="0" applyFont="1" applyFill="1"/>
    <xf numFmtId="164" fontId="0" fillId="0" borderId="0" xfId="1" applyNumberFormat="1" applyFont="1"/>
    <xf numFmtId="0" fontId="0" fillId="5" borderId="0" xfId="0" applyFill="1"/>
    <xf numFmtId="0" fontId="3" fillId="0" borderId="0" xfId="98"/>
    <xf numFmtId="0" fontId="5" fillId="0" borderId="0" xfId="0" applyFont="1"/>
    <xf numFmtId="0" fontId="0" fillId="0" borderId="0" xfId="0" applyFont="1"/>
    <xf numFmtId="0" fontId="0" fillId="9" borderId="0" xfId="0" applyFill="1"/>
    <xf numFmtId="0" fontId="5" fillId="9" borderId="0" xfId="0" applyFont="1" applyFill="1"/>
    <xf numFmtId="0" fontId="7" fillId="9" borderId="0" xfId="0" applyFont="1" applyFill="1"/>
    <xf numFmtId="0" fontId="0" fillId="4" borderId="0" xfId="0" applyFont="1" applyFill="1"/>
    <xf numFmtId="0" fontId="0" fillId="0" borderId="0" xfId="0" quotePrefix="1" applyFont="1"/>
    <xf numFmtId="0" fontId="0" fillId="8" borderId="0" xfId="0" applyFill="1" applyAlignment="1">
      <alignment vertical="center"/>
    </xf>
    <xf numFmtId="0" fontId="0" fillId="0" borderId="0" xfId="0" applyAlignment="1">
      <alignment vertical="center"/>
    </xf>
    <xf numFmtId="0" fontId="0" fillId="0" borderId="2" xfId="0" applyFill="1" applyBorder="1" applyAlignment="1">
      <alignment vertical="center"/>
    </xf>
    <xf numFmtId="0" fontId="0" fillId="0" borderId="2" xfId="0" applyBorder="1" applyAlignment="1">
      <alignment vertical="center"/>
    </xf>
    <xf numFmtId="0" fontId="0" fillId="0" borderId="0" xfId="0" applyFill="1" applyAlignment="1">
      <alignment vertical="center"/>
    </xf>
    <xf numFmtId="0" fontId="0" fillId="3" borderId="2" xfId="0" applyFill="1" applyBorder="1" applyAlignment="1">
      <alignment vertical="center"/>
    </xf>
    <xf numFmtId="0" fontId="0" fillId="3" borderId="0" xfId="0" applyFill="1" applyAlignment="1">
      <alignment vertical="center"/>
    </xf>
    <xf numFmtId="0" fontId="0" fillId="6" borderId="2" xfId="0" applyFill="1" applyBorder="1" applyAlignment="1">
      <alignment vertical="center"/>
    </xf>
    <xf numFmtId="0" fontId="2" fillId="0" borderId="0" xfId="0" applyFont="1" applyAlignment="1">
      <alignment vertical="center"/>
    </xf>
    <xf numFmtId="0" fontId="0" fillId="0" borderId="0" xfId="0" applyFont="1" applyAlignment="1">
      <alignment vertical="center"/>
    </xf>
    <xf numFmtId="0" fontId="7" fillId="9" borderId="0" xfId="0" applyFont="1" applyFill="1" applyAlignment="1">
      <alignment vertical="center"/>
    </xf>
    <xf numFmtId="0" fontId="3" fillId="0" borderId="0" xfId="98" applyAlignment="1">
      <alignment vertical="center"/>
    </xf>
    <xf numFmtId="3" fontId="0" fillId="3" borderId="0" xfId="0" applyNumberFormat="1" applyFill="1" applyAlignment="1">
      <alignment vertical="center"/>
    </xf>
    <xf numFmtId="3" fontId="0" fillId="2" borderId="0" xfId="0" applyNumberFormat="1" applyFill="1" applyAlignment="1">
      <alignment vertical="center"/>
    </xf>
    <xf numFmtId="10" fontId="0" fillId="0" borderId="0" xfId="0" applyNumberFormat="1" applyAlignment="1">
      <alignment vertical="center"/>
    </xf>
    <xf numFmtId="3" fontId="0" fillId="0" borderId="0" xfId="0" applyNumberFormat="1" applyFill="1" applyAlignment="1">
      <alignment vertical="center"/>
    </xf>
    <xf numFmtId="0" fontId="0" fillId="0" borderId="0" xfId="0" applyAlignment="1">
      <alignment horizontal="left" vertical="center" wrapText="1"/>
    </xf>
    <xf numFmtId="3" fontId="0" fillId="0" borderId="0" xfId="0" applyNumberFormat="1" applyAlignment="1">
      <alignment vertical="center"/>
    </xf>
    <xf numFmtId="164" fontId="0" fillId="0" borderId="0" xfId="1" applyNumberFormat="1" applyFont="1" applyAlignment="1">
      <alignment vertical="center"/>
    </xf>
    <xf numFmtId="0" fontId="0" fillId="5" borderId="0" xfId="0" applyFill="1" applyAlignment="1">
      <alignment vertical="center"/>
    </xf>
    <xf numFmtId="0" fontId="2" fillId="4" borderId="0" xfId="0" applyFont="1" applyFill="1" applyAlignment="1">
      <alignment vertical="center"/>
    </xf>
    <xf numFmtId="0" fontId="0" fillId="7" borderId="0" xfId="0" applyFill="1" applyAlignment="1">
      <alignment vertical="center"/>
    </xf>
    <xf numFmtId="0" fontId="0" fillId="7" borderId="0" xfId="0" applyFill="1" applyAlignment="1">
      <alignment horizontal="right" vertical="center"/>
    </xf>
    <xf numFmtId="0" fontId="0" fillId="7" borderId="0" xfId="0" applyFill="1" applyAlignment="1">
      <alignment horizontal="left" vertical="center"/>
    </xf>
    <xf numFmtId="0" fontId="0" fillId="0" borderId="1" xfId="0" applyBorder="1" applyAlignment="1">
      <alignment vertical="center"/>
    </xf>
    <xf numFmtId="3" fontId="0" fillId="3" borderId="1" xfId="0" applyNumberFormat="1" applyFill="1" applyBorder="1" applyAlignment="1">
      <alignment vertical="center"/>
    </xf>
    <xf numFmtId="3" fontId="0" fillId="0" borderId="1" xfId="0" applyNumberFormat="1" applyBorder="1" applyAlignment="1">
      <alignment vertical="center"/>
    </xf>
    <xf numFmtId="3" fontId="6" fillId="0" borderId="1" xfId="0" applyNumberFormat="1" applyFont="1" applyBorder="1" applyAlignment="1">
      <alignment vertical="center"/>
    </xf>
    <xf numFmtId="3" fontId="0" fillId="0" borderId="0" xfId="0" applyNumberFormat="1" applyBorder="1" applyAlignment="1">
      <alignment vertical="center"/>
    </xf>
    <xf numFmtId="3" fontId="0" fillId="3" borderId="2" xfId="0" applyNumberFormat="1" applyFill="1" applyBorder="1" applyAlignment="1">
      <alignment vertical="center"/>
    </xf>
    <xf numFmtId="3" fontId="0" fillId="0" borderId="2" xfId="0" applyNumberFormat="1" applyBorder="1" applyAlignment="1">
      <alignment vertical="center"/>
    </xf>
    <xf numFmtId="3" fontId="6" fillId="0" borderId="2" xfId="0" applyNumberFormat="1" applyFont="1" applyBorder="1" applyAlignment="1">
      <alignment vertical="center"/>
    </xf>
    <xf numFmtId="3" fontId="2" fillId="7" borderId="1" xfId="0" applyNumberFormat="1" applyFont="1" applyFill="1" applyBorder="1" applyAlignment="1">
      <alignment vertical="center"/>
    </xf>
    <xf numFmtId="3" fontId="0" fillId="2" borderId="2" xfId="0" applyNumberFormat="1" applyFont="1" applyFill="1" applyBorder="1" applyAlignment="1">
      <alignment vertical="center"/>
    </xf>
    <xf numFmtId="3" fontId="2" fillId="4" borderId="0" xfId="0" applyNumberFormat="1" applyFont="1" applyFill="1" applyAlignment="1">
      <alignment vertical="center"/>
    </xf>
    <xf numFmtId="0" fontId="0" fillId="0" borderId="0" xfId="0" applyFont="1" applyAlignment="1">
      <alignment horizontal="left" wrapText="1"/>
    </xf>
    <xf numFmtId="0" fontId="0" fillId="0" borderId="0" xfId="0" applyFill="1" applyAlignment="1">
      <alignment horizontal="left" vertical="top"/>
    </xf>
    <xf numFmtId="0" fontId="0" fillId="0" borderId="0" xfId="0" applyAlignment="1">
      <alignment horizontal="left" vertical="center" wrapText="1"/>
    </xf>
  </cellXfs>
  <cellStyles count="217">
    <cellStyle name="Besuchter Hyperlink" xfId="3" builtinId="9" hidden="1"/>
    <cellStyle name="Besuchter Hyperlink" xfId="5" builtinId="9" hidden="1"/>
    <cellStyle name="Besuchter Hyperlink" xfId="7" builtinId="9" hidden="1"/>
    <cellStyle name="Besuchter Hyperlink" xfId="9" builtinId="9" hidden="1"/>
    <cellStyle name="Besuchter Hyperlink" xfId="11" builtinId="9" hidden="1"/>
    <cellStyle name="Besuchter Hyperlink" xfId="13" builtinId="9" hidden="1"/>
    <cellStyle name="Besuchter Hyperlink" xfId="15" builtinId="9" hidden="1"/>
    <cellStyle name="Besuchter Hyperlink" xfId="17" builtinId="9" hidden="1"/>
    <cellStyle name="Besuchter Hyperlink" xfId="19" builtinId="9" hidden="1"/>
    <cellStyle name="Besuchter Hyperlink" xfId="21" builtinId="9" hidden="1"/>
    <cellStyle name="Besuchter Hyperlink" xfId="23" builtinId="9" hidden="1"/>
    <cellStyle name="Besuchter Hyperlink" xfId="25" builtinId="9" hidden="1"/>
    <cellStyle name="Besuchter Hyperlink" xfId="27" builtinId="9" hidden="1"/>
    <cellStyle name="Besuchter Hyperlink" xfId="29" builtinId="9" hidden="1"/>
    <cellStyle name="Besuchter Hyperlink" xfId="31" builtinId="9" hidden="1"/>
    <cellStyle name="Besuchter Hyperlink" xfId="33" builtinId="9" hidden="1"/>
    <cellStyle name="Besuchter Hyperlink" xfId="35" builtinId="9" hidden="1"/>
    <cellStyle name="Besuchter Hyperlink" xfId="37" builtinId="9" hidden="1"/>
    <cellStyle name="Besuchter Hyperlink" xfId="39" builtinId="9" hidden="1"/>
    <cellStyle name="Besuchter Hyperlink" xfId="41" builtinId="9" hidden="1"/>
    <cellStyle name="Besuchter Hyperlink" xfId="43" builtinId="9" hidden="1"/>
    <cellStyle name="Besuchter Hyperlink" xfId="45" builtinId="9" hidden="1"/>
    <cellStyle name="Besuchter Hyperlink" xfId="47" builtinId="9" hidden="1"/>
    <cellStyle name="Besuchter Hyperlink" xfId="49" builtinId="9" hidden="1"/>
    <cellStyle name="Besuchter Hyperlink" xfId="51" builtinId="9" hidden="1"/>
    <cellStyle name="Besuchter Hyperlink" xfId="53" builtinId="9" hidden="1"/>
    <cellStyle name="Besuchter Hyperlink" xfId="55" builtinId="9" hidden="1"/>
    <cellStyle name="Besuchter Hyperlink" xfId="57" builtinId="9" hidden="1"/>
    <cellStyle name="Besuchter Hyperlink" xfId="59" builtinId="9" hidden="1"/>
    <cellStyle name="Besuchter Hyperlink" xfId="61" builtinId="9" hidden="1"/>
    <cellStyle name="Besuchter Hyperlink" xfId="63" builtinId="9" hidden="1"/>
    <cellStyle name="Besuchter Hyperlink" xfId="65" builtinId="9" hidden="1"/>
    <cellStyle name="Besuchter Hyperlink" xfId="67" builtinId="9" hidden="1"/>
    <cellStyle name="Besuchter Hyperlink" xfId="69" builtinId="9" hidden="1"/>
    <cellStyle name="Besuchter Hyperlink" xfId="71" builtinId="9" hidden="1"/>
    <cellStyle name="Besuchter Hyperlink" xfId="73" builtinId="9" hidden="1"/>
    <cellStyle name="Besuchter Hyperlink" xfId="75" builtinId="9" hidden="1"/>
    <cellStyle name="Besuchter Hyperlink" xfId="77" builtinId="9" hidden="1"/>
    <cellStyle name="Besuchter Hyperlink" xfId="79" builtinId="9" hidden="1"/>
    <cellStyle name="Besuchter Hyperlink" xfId="81" builtinId="9" hidden="1"/>
    <cellStyle name="Besuchter Hyperlink" xfId="83" builtinId="9" hidden="1"/>
    <cellStyle name="Besuchter Hyperlink" xfId="85" builtinId="9" hidden="1"/>
    <cellStyle name="Besuchter Hyperlink" xfId="87" builtinId="9" hidden="1"/>
    <cellStyle name="Besuchter Hyperlink" xfId="89" builtinId="9" hidden="1"/>
    <cellStyle name="Besuchter Hyperlink" xfId="91" builtinId="9" hidden="1"/>
    <cellStyle name="Besuchter Hyperlink" xfId="93" builtinId="9" hidden="1"/>
    <cellStyle name="Besuchter Hyperlink" xfId="95" builtinId="9" hidden="1"/>
    <cellStyle name="Besuchter Hyperlink" xfId="97" builtinId="9" hidden="1"/>
    <cellStyle name="Besuchter Hyperlink" xfId="99" builtinId="9" hidden="1"/>
    <cellStyle name="Besuchter Hyperlink" xfId="100" builtinId="9" hidden="1"/>
    <cellStyle name="Besuchter Hyperlink" xfId="101" builtinId="9" hidden="1"/>
    <cellStyle name="Besuchter Hyperlink" xfId="102" builtinId="9" hidden="1"/>
    <cellStyle name="Besuchter Hyperlink" xfId="103" builtinId="9" hidden="1"/>
    <cellStyle name="Besuchter Hyperlink" xfId="104" builtinId="9" hidden="1"/>
    <cellStyle name="Besuchter Hyperlink" xfId="105" builtinId="9" hidden="1"/>
    <cellStyle name="Besuchter Hyperlink" xfId="106" builtinId="9" hidden="1"/>
    <cellStyle name="Besuchter Hyperlink" xfId="107" builtinId="9" hidden="1"/>
    <cellStyle name="Besuchter Hyperlink" xfId="108" builtinId="9" hidden="1"/>
    <cellStyle name="Besuchter Hyperlink" xfId="109" builtinId="9" hidden="1"/>
    <cellStyle name="Besuchter Hyperlink" xfId="110" builtinId="9" hidden="1"/>
    <cellStyle name="Besuchter Hyperlink" xfId="111" builtinId="9" hidden="1"/>
    <cellStyle name="Besuchter Hyperlink" xfId="112" builtinId="9" hidden="1"/>
    <cellStyle name="Besuchter Hyperlink" xfId="113" builtinId="9" hidden="1"/>
    <cellStyle name="Besuchter Hyperlink" xfId="114" builtinId="9" hidden="1"/>
    <cellStyle name="Besuchter Hyperlink" xfId="115" builtinId="9" hidden="1"/>
    <cellStyle name="Besuchter Hyperlink" xfId="116" builtinId="9" hidden="1"/>
    <cellStyle name="Besuchter Hyperlink" xfId="117" builtinId="9" hidden="1"/>
    <cellStyle name="Besuchter Hyperlink" xfId="118" builtinId="9" hidden="1"/>
    <cellStyle name="Besuchter Hyperlink" xfId="119" builtinId="9" hidden="1"/>
    <cellStyle name="Besuchter Hyperlink" xfId="120" builtinId="9" hidden="1"/>
    <cellStyle name="Besuchter Hyperlink" xfId="121" builtinId="9" hidden="1"/>
    <cellStyle name="Besuchter Hyperlink" xfId="122" builtinId="9" hidden="1"/>
    <cellStyle name="Besuchter Hyperlink" xfId="123" builtinId="9" hidden="1"/>
    <cellStyle name="Besuchter Hyperlink" xfId="124" builtinId="9" hidden="1"/>
    <cellStyle name="Besuchter Hyperlink" xfId="125" builtinId="9" hidden="1"/>
    <cellStyle name="Besuchter Hyperlink" xfId="126" builtinId="9" hidden="1"/>
    <cellStyle name="Besuchter Hyperlink" xfId="127" builtinId="9" hidden="1"/>
    <cellStyle name="Besuchter Hyperlink" xfId="128" builtinId="9" hidden="1"/>
    <cellStyle name="Besuchter Hyperlink" xfId="129" builtinId="9" hidden="1"/>
    <cellStyle name="Besuchter Hyperlink" xfId="130" builtinId="9" hidden="1"/>
    <cellStyle name="Besuchter Hyperlink" xfId="131" builtinId="9" hidden="1"/>
    <cellStyle name="Besuchter Hyperlink" xfId="132" builtinId="9" hidden="1"/>
    <cellStyle name="Besuchter Hyperlink" xfId="133" builtinId="9" hidden="1"/>
    <cellStyle name="Besuchter Hyperlink" xfId="134" builtinId="9" hidden="1"/>
    <cellStyle name="Besuchter Hyperlink" xfId="135" builtinId="9" hidden="1"/>
    <cellStyle name="Besuchter Hyperlink" xfId="136" builtinId="9" hidden="1"/>
    <cellStyle name="Besuchter Hyperlink" xfId="137" builtinId="9" hidden="1"/>
    <cellStyle name="Besuchter Hyperlink" xfId="138" builtinId="9" hidden="1"/>
    <cellStyle name="Besuchter Hyperlink" xfId="139" builtinId="9" hidden="1"/>
    <cellStyle name="Besuchter Hyperlink" xfId="140" builtinId="9" hidden="1"/>
    <cellStyle name="Besuchter Hyperlink" xfId="141" builtinId="9" hidden="1"/>
    <cellStyle name="Besuchter Hyperlink" xfId="142" builtinId="9" hidden="1"/>
    <cellStyle name="Besuchter Hyperlink" xfId="143" builtinId="9" hidden="1"/>
    <cellStyle name="Besuchter Hyperlink" xfId="144" builtinId="9" hidden="1"/>
    <cellStyle name="Besuchter Hyperlink" xfId="145" builtinId="9" hidden="1"/>
    <cellStyle name="Besuchter Hyperlink" xfId="146" builtinId="9" hidden="1"/>
    <cellStyle name="Besuchter Hyperlink" xfId="147" builtinId="9" hidden="1"/>
    <cellStyle name="Besuchter Hyperlink" xfId="148" builtinId="9" hidden="1"/>
    <cellStyle name="Besuchter Hyperlink" xfId="149" builtinId="9" hidden="1"/>
    <cellStyle name="Besuchter Hyperlink" xfId="150" builtinId="9" hidden="1"/>
    <cellStyle name="Besuchter Hyperlink" xfId="151" builtinId="9" hidden="1"/>
    <cellStyle name="Besuchter Hyperlink" xfId="152" builtinId="9" hidden="1"/>
    <cellStyle name="Besuchter Hyperlink" xfId="153" builtinId="9" hidden="1"/>
    <cellStyle name="Besuchter Hyperlink" xfId="154" builtinId="9" hidden="1"/>
    <cellStyle name="Besuchter Hyperlink" xfId="155" builtinId="9" hidden="1"/>
    <cellStyle name="Besuchter Hyperlink" xfId="156" builtinId="9" hidden="1"/>
    <cellStyle name="Besuchter Hyperlink" xfId="157" builtinId="9" hidden="1"/>
    <cellStyle name="Besuchter Hyperlink" xfId="158" builtinId="9" hidden="1"/>
    <cellStyle name="Besuchter Hyperlink" xfId="159" builtinId="9" hidden="1"/>
    <cellStyle name="Besuchter Hyperlink" xfId="160" builtinId="9" hidden="1"/>
    <cellStyle name="Besuchter Hyperlink" xfId="161" builtinId="9" hidden="1"/>
    <cellStyle name="Besuchter Hyperlink" xfId="162" builtinId="9" hidden="1"/>
    <cellStyle name="Besuchter Hyperlink" xfId="163" builtinId="9" hidden="1"/>
    <cellStyle name="Besuchter Hyperlink" xfId="164" builtinId="9" hidden="1"/>
    <cellStyle name="Besuchter Hyperlink" xfId="165" builtinId="9" hidden="1"/>
    <cellStyle name="Besuchter Hyperlink" xfId="166" builtinId="9" hidden="1"/>
    <cellStyle name="Besuchter Hyperlink" xfId="167" builtinId="9" hidden="1"/>
    <cellStyle name="Besuchter Hyperlink" xfId="168" builtinId="9" hidden="1"/>
    <cellStyle name="Besuchter Hyperlink" xfId="169" builtinId="9" hidden="1"/>
    <cellStyle name="Besuchter Hyperlink" xfId="170" builtinId="9" hidden="1"/>
    <cellStyle name="Besuchter Hyperlink" xfId="171" builtinId="9" hidden="1"/>
    <cellStyle name="Besuchter Hyperlink" xfId="172" builtinId="9" hidden="1"/>
    <cellStyle name="Besuchter Hyperlink" xfId="173" builtinId="9" hidden="1"/>
    <cellStyle name="Besuchter Hyperlink" xfId="174" builtinId="9" hidden="1"/>
    <cellStyle name="Besuchter Hyperlink" xfId="175" builtinId="9" hidden="1"/>
    <cellStyle name="Besuchter Hyperlink" xfId="176" builtinId="9" hidden="1"/>
    <cellStyle name="Besuchter Hyperlink" xfId="177" builtinId="9" hidden="1"/>
    <cellStyle name="Besuchter Hyperlink" xfId="178" builtinId="9" hidden="1"/>
    <cellStyle name="Besuchter Hyperlink" xfId="179" builtinId="9" hidden="1"/>
    <cellStyle name="Besuchter Hyperlink" xfId="180" builtinId="9" hidden="1"/>
    <cellStyle name="Besuchter Hyperlink" xfId="181" builtinId="9" hidden="1"/>
    <cellStyle name="Besuchter Hyperlink" xfId="182" builtinId="9" hidden="1"/>
    <cellStyle name="Besuchter Hyperlink" xfId="183" builtinId="9" hidden="1"/>
    <cellStyle name="Besuchter Hyperlink" xfId="184" builtinId="9" hidden="1"/>
    <cellStyle name="Besuchter Hyperlink" xfId="185" builtinId="9" hidden="1"/>
    <cellStyle name="Besuchter Hyperlink" xfId="186" builtinId="9" hidden="1"/>
    <cellStyle name="Besuchter Hyperlink" xfId="187" builtinId="9" hidden="1"/>
    <cellStyle name="Besuchter Hyperlink" xfId="188" builtinId="9" hidden="1"/>
    <cellStyle name="Besuchter Hyperlink" xfId="189" builtinId="9" hidden="1"/>
    <cellStyle name="Besuchter Hyperlink" xfId="190" builtinId="9" hidden="1"/>
    <cellStyle name="Besuchter Hyperlink" xfId="191" builtinId="9" hidden="1"/>
    <cellStyle name="Besuchter Hyperlink" xfId="192" builtinId="9" hidden="1"/>
    <cellStyle name="Besuchter Hyperlink" xfId="193" builtinId="9" hidden="1"/>
    <cellStyle name="Besuchter Hyperlink" xfId="194" builtinId="9" hidden="1"/>
    <cellStyle name="Besuchter Hyperlink" xfId="195" builtinId="9" hidden="1"/>
    <cellStyle name="Besuchter Hyperlink" xfId="196" builtinId="9" hidden="1"/>
    <cellStyle name="Besuchter Hyperlink" xfId="197" builtinId="9" hidden="1"/>
    <cellStyle name="Besuchter Hyperlink" xfId="198" builtinId="9" hidden="1"/>
    <cellStyle name="Besuchter Hyperlink" xfId="199" builtinId="9" hidden="1"/>
    <cellStyle name="Besuchter Hyperlink" xfId="200" builtinId="9" hidden="1"/>
    <cellStyle name="Besuchter Hyperlink" xfId="201" builtinId="9" hidden="1"/>
    <cellStyle name="Besuchter Hyperlink" xfId="202" builtinId="9" hidden="1"/>
    <cellStyle name="Besuchter Hyperlink" xfId="203" builtinId="9" hidden="1"/>
    <cellStyle name="Besuchter Hyperlink" xfId="204" builtinId="9" hidden="1"/>
    <cellStyle name="Besuchter Hyperlink" xfId="205" builtinId="9" hidden="1"/>
    <cellStyle name="Besuchter Hyperlink" xfId="206" builtinId="9" hidden="1"/>
    <cellStyle name="Besuchter Hyperlink" xfId="207" builtinId="9" hidden="1"/>
    <cellStyle name="Besuchter Hyperlink" xfId="208" builtinId="9" hidden="1"/>
    <cellStyle name="Besuchter Hyperlink" xfId="209" builtinId="9" hidden="1"/>
    <cellStyle name="Besuchter Hyperlink" xfId="210" builtinId="9" hidden="1"/>
    <cellStyle name="Besuchter Hyperlink" xfId="211" builtinId="9" hidden="1"/>
    <cellStyle name="Besuchter Hyperlink" xfId="212" builtinId="9" hidden="1"/>
    <cellStyle name="Besuchter Hyperlink" xfId="213" builtinId="9" hidden="1"/>
    <cellStyle name="Besuchter Hyperlink" xfId="214" builtinId="9" hidden="1"/>
    <cellStyle name="Besuchter Hyperlink" xfId="215" builtinId="9" hidden="1"/>
    <cellStyle name="Besuchter Hyperlink" xfId="216" builtinId="9" hidden="1"/>
    <cellStyle name="Link" xfId="2" builtinId="8" hidden="1"/>
    <cellStyle name="Link" xfId="4" builtinId="8" hidden="1"/>
    <cellStyle name="Link" xfId="6" builtinId="8" hidden="1"/>
    <cellStyle name="Link" xfId="8" builtinId="8" hidden="1"/>
    <cellStyle name="Link" xfId="10" builtinId="8" hidden="1"/>
    <cellStyle name="Link" xfId="12" builtinId="8" hidden="1"/>
    <cellStyle name="Link" xfId="14" builtinId="8" hidden="1"/>
    <cellStyle name="Link" xfId="16" builtinId="8" hidden="1"/>
    <cellStyle name="Link" xfId="18" builtinId="8" hidden="1"/>
    <cellStyle name="Link" xfId="20" builtinId="8" hidden="1"/>
    <cellStyle name="Link" xfId="22" builtinId="8" hidden="1"/>
    <cellStyle name="Link" xfId="24" builtinId="8" hidden="1"/>
    <cellStyle name="Link" xfId="26" builtinId="8" hidden="1"/>
    <cellStyle name="Link" xfId="28" builtinId="8" hidden="1"/>
    <cellStyle name="Link" xfId="30" builtinId="8" hidden="1"/>
    <cellStyle name="Link" xfId="32" builtinId="8" hidden="1"/>
    <cellStyle name="Link" xfId="34" builtinId="8" hidden="1"/>
    <cellStyle name="Link" xfId="36" builtinId="8" hidden="1"/>
    <cellStyle name="Link" xfId="38" builtinId="8" hidden="1"/>
    <cellStyle name="Link" xfId="40" builtinId="8" hidden="1"/>
    <cellStyle name="Link" xfId="42" builtinId="8" hidden="1"/>
    <cellStyle name="Link" xfId="44" builtinId="8" hidden="1"/>
    <cellStyle name="Link" xfId="46" builtinId="8" hidden="1"/>
    <cellStyle name="Link" xfId="48" builtinId="8" hidden="1"/>
    <cellStyle name="Link" xfId="50" builtinId="8" hidden="1"/>
    <cellStyle name="Link" xfId="52" builtinId="8" hidden="1"/>
    <cellStyle name="Link" xfId="54" builtinId="8" hidden="1"/>
    <cellStyle name="Link" xfId="56" builtinId="8" hidden="1"/>
    <cellStyle name="Link" xfId="58" builtinId="8" hidden="1"/>
    <cellStyle name="Link" xfId="60" builtinId="8" hidden="1"/>
    <cellStyle name="Link" xfId="62" builtinId="8" hidden="1"/>
    <cellStyle name="Link" xfId="64" builtinId="8" hidden="1"/>
    <cellStyle name="Link" xfId="66" builtinId="8" hidden="1"/>
    <cellStyle name="Link" xfId="68" builtinId="8" hidden="1"/>
    <cellStyle name="Link" xfId="70" builtinId="8" hidden="1"/>
    <cellStyle name="Link" xfId="72" builtinId="8" hidden="1"/>
    <cellStyle name="Link" xfId="74" builtinId="8" hidden="1"/>
    <cellStyle name="Link" xfId="76" builtinId="8" hidden="1"/>
    <cellStyle name="Link" xfId="78" builtinId="8" hidden="1"/>
    <cellStyle name="Link" xfId="80" builtinId="8" hidden="1"/>
    <cellStyle name="Link" xfId="82" builtinId="8" hidden="1"/>
    <cellStyle name="Link" xfId="84" builtinId="8" hidden="1"/>
    <cellStyle name="Link" xfId="86" builtinId="8" hidden="1"/>
    <cellStyle name="Link" xfId="88" builtinId="8" hidden="1"/>
    <cellStyle name="Link" xfId="90" builtinId="8" hidden="1"/>
    <cellStyle name="Link" xfId="92" builtinId="8" hidden="1"/>
    <cellStyle name="Link" xfId="94" builtinId="8" hidden="1"/>
    <cellStyle name="Link" xfId="96" builtinId="8" hidden="1"/>
    <cellStyle name="Link" xfId="98" builtinId="8"/>
    <cellStyle name="Prozent" xfId="1" builtinId="5"/>
    <cellStyle name="Standard" xfId="0" builtinId="0"/>
  </cellStyles>
  <dxfs count="0"/>
  <tableStyles count="0" defaultTableStyle="TableStyleMedium9" defaultPivotStyle="PivotStyleMedium4"/>
  <colors>
    <mruColors>
      <color rgb="FFFFD03D"/>
      <color rgb="FFFFE805"/>
      <color rgb="FFECD503"/>
      <color rgb="FFFFF7A6"/>
      <color rgb="FFFFFF66"/>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hyperlink" Target="https://swisstaxcalculator.estv.admin.ch/" TargetMode="External"/></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hyperlink" Target="https://swisstaxcalculator.estv.admin.ch/" TargetMode="External"/></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hyperlink" Target="https://swisstaxcalculator.estv.admin.ch/" TargetMode="External"/></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hyperlink" Target="https://swisstaxcalculator.estv.adm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7"/>
  <sheetViews>
    <sheetView topLeftCell="A13" zoomScaleNormal="100" workbookViewId="0">
      <selection activeCell="C5" sqref="C5"/>
    </sheetView>
  </sheetViews>
  <sheetFormatPr baseColWidth="10" defaultRowHeight="15.75" x14ac:dyDescent="0.25"/>
  <cols>
    <col min="1" max="1" width="20" customWidth="1"/>
    <col min="2" max="2" width="32.625" customWidth="1"/>
    <col min="3" max="3" width="32.375" customWidth="1"/>
    <col min="4" max="4" width="5.375" customWidth="1"/>
  </cols>
  <sheetData>
    <row r="1" spans="1:5" x14ac:dyDescent="0.25">
      <c r="A1" s="4" t="s">
        <v>0</v>
      </c>
    </row>
    <row r="3" spans="1:5" x14ac:dyDescent="0.25">
      <c r="A3" s="17" t="s">
        <v>1</v>
      </c>
      <c r="B3" s="16"/>
      <c r="C3" s="16"/>
      <c r="D3" s="16"/>
      <c r="E3" s="16"/>
    </row>
    <row r="5" spans="1:5" s="21" customFormat="1" x14ac:dyDescent="0.25">
      <c r="A5" s="20"/>
      <c r="B5" s="20" t="s">
        <v>2</v>
      </c>
      <c r="C5" s="20" t="s">
        <v>3</v>
      </c>
    </row>
    <row r="6" spans="1:5" s="21" customFormat="1" x14ac:dyDescent="0.25">
      <c r="A6" s="22" t="s">
        <v>4</v>
      </c>
      <c r="B6" s="23" t="s">
        <v>5</v>
      </c>
      <c r="C6" s="23" t="s">
        <v>6</v>
      </c>
    </row>
    <row r="7" spans="1:5" s="21" customFormat="1" x14ac:dyDescent="0.25">
      <c r="A7" s="22" t="s">
        <v>7</v>
      </c>
      <c r="B7" s="23" t="s">
        <v>8</v>
      </c>
      <c r="C7" s="23" t="s">
        <v>6</v>
      </c>
    </row>
    <row r="8" spans="1:5" s="21" customFormat="1" x14ac:dyDescent="0.25">
      <c r="A8" s="22" t="s">
        <v>9</v>
      </c>
      <c r="B8" s="23" t="s">
        <v>5</v>
      </c>
      <c r="C8" s="23" t="s">
        <v>6</v>
      </c>
    </row>
    <row r="9" spans="1:5" s="21" customFormat="1" x14ac:dyDescent="0.25">
      <c r="A9" s="22" t="s">
        <v>10</v>
      </c>
      <c r="B9" s="23" t="s">
        <v>8</v>
      </c>
      <c r="C9" s="23" t="s">
        <v>6</v>
      </c>
      <c r="D9" s="24"/>
      <c r="E9" s="24"/>
    </row>
    <row r="10" spans="1:5" s="21" customFormat="1" x14ac:dyDescent="0.25">
      <c r="A10" s="22" t="s">
        <v>11</v>
      </c>
      <c r="B10" s="23" t="s">
        <v>5</v>
      </c>
      <c r="C10" s="23" t="s">
        <v>6</v>
      </c>
    </row>
    <row r="11" spans="1:5" s="21" customFormat="1" x14ac:dyDescent="0.25">
      <c r="A11" s="23" t="s">
        <v>12</v>
      </c>
      <c r="B11" s="23" t="s">
        <v>5</v>
      </c>
      <c r="C11" s="23" t="s">
        <v>6</v>
      </c>
    </row>
    <row r="12" spans="1:5" s="21" customFormat="1" x14ac:dyDescent="0.25">
      <c r="A12" s="22" t="s">
        <v>13</v>
      </c>
      <c r="B12" s="23" t="s">
        <v>5</v>
      </c>
      <c r="C12" s="23" t="s">
        <v>6</v>
      </c>
    </row>
    <row r="13" spans="1:5" s="21" customFormat="1" x14ac:dyDescent="0.25">
      <c r="A13" s="22" t="s">
        <v>14</v>
      </c>
      <c r="B13" s="23" t="s">
        <v>5</v>
      </c>
      <c r="C13" s="23" t="s">
        <v>6</v>
      </c>
    </row>
    <row r="14" spans="1:5" s="21" customFormat="1" x14ac:dyDescent="0.25">
      <c r="A14" s="22" t="s">
        <v>15</v>
      </c>
      <c r="B14" s="23" t="s">
        <v>8</v>
      </c>
      <c r="C14" s="23" t="s">
        <v>6</v>
      </c>
    </row>
    <row r="15" spans="1:5" s="21" customFormat="1" x14ac:dyDescent="0.25">
      <c r="A15" s="22" t="s">
        <v>16</v>
      </c>
      <c r="B15" s="25" t="s">
        <v>17</v>
      </c>
      <c r="C15" s="25" t="s">
        <v>18</v>
      </c>
      <c r="D15" s="26"/>
      <c r="E15" s="26" t="s">
        <v>19</v>
      </c>
    </row>
    <row r="16" spans="1:5" s="21" customFormat="1" x14ac:dyDescent="0.25">
      <c r="A16" s="22" t="s">
        <v>20</v>
      </c>
      <c r="B16" s="23" t="s">
        <v>21</v>
      </c>
      <c r="C16" s="23" t="s">
        <v>6</v>
      </c>
    </row>
    <row r="17" spans="1:5" s="21" customFormat="1" x14ac:dyDescent="0.25">
      <c r="A17" s="22" t="s">
        <v>22</v>
      </c>
      <c r="B17" s="23" t="s">
        <v>23</v>
      </c>
      <c r="C17" s="23" t="s">
        <v>18</v>
      </c>
      <c r="E17" s="21" t="s">
        <v>24</v>
      </c>
    </row>
    <row r="18" spans="1:5" s="21" customFormat="1" x14ac:dyDescent="0.25">
      <c r="A18" s="22" t="s">
        <v>25</v>
      </c>
      <c r="B18" s="23" t="s">
        <v>8</v>
      </c>
      <c r="C18" s="23" t="s">
        <v>6</v>
      </c>
    </row>
    <row r="19" spans="1:5" s="21" customFormat="1" x14ac:dyDescent="0.25">
      <c r="A19" s="22" t="s">
        <v>26</v>
      </c>
      <c r="B19" s="23" t="s">
        <v>8</v>
      </c>
      <c r="C19" s="23" t="s">
        <v>6</v>
      </c>
    </row>
    <row r="20" spans="1:5" s="21" customFormat="1" x14ac:dyDescent="0.25">
      <c r="A20" s="22" t="s">
        <v>27</v>
      </c>
      <c r="B20" s="23" t="s">
        <v>5</v>
      </c>
      <c r="C20" s="23" t="s">
        <v>6</v>
      </c>
    </row>
    <row r="21" spans="1:5" s="21" customFormat="1" x14ac:dyDescent="0.25">
      <c r="A21" s="22" t="s">
        <v>28</v>
      </c>
      <c r="B21" s="23" t="s">
        <v>8</v>
      </c>
      <c r="C21" s="23" t="s">
        <v>6</v>
      </c>
    </row>
    <row r="22" spans="1:5" s="21" customFormat="1" x14ac:dyDescent="0.25">
      <c r="A22" s="22" t="s">
        <v>29</v>
      </c>
      <c r="B22" s="23" t="s">
        <v>5</v>
      </c>
      <c r="C22" s="23" t="s">
        <v>6</v>
      </c>
    </row>
    <row r="23" spans="1:5" s="21" customFormat="1" x14ac:dyDescent="0.25">
      <c r="A23" s="23" t="s">
        <v>30</v>
      </c>
      <c r="B23" s="23" t="s">
        <v>5</v>
      </c>
      <c r="C23" s="23" t="s">
        <v>6</v>
      </c>
    </row>
    <row r="24" spans="1:5" s="21" customFormat="1" x14ac:dyDescent="0.25">
      <c r="A24" s="22" t="s">
        <v>31</v>
      </c>
      <c r="B24" s="23" t="s">
        <v>8</v>
      </c>
      <c r="C24" s="23" t="s">
        <v>6</v>
      </c>
    </row>
    <row r="25" spans="1:5" s="21" customFormat="1" x14ac:dyDescent="0.25">
      <c r="A25" s="22" t="s">
        <v>32</v>
      </c>
      <c r="B25" s="23" t="s">
        <v>8</v>
      </c>
      <c r="C25" s="23" t="s">
        <v>6</v>
      </c>
    </row>
    <row r="26" spans="1:5" s="21" customFormat="1" x14ac:dyDescent="0.25">
      <c r="A26" s="22" t="s">
        <v>33</v>
      </c>
      <c r="B26" s="23" t="s">
        <v>8</v>
      </c>
      <c r="C26" s="23" t="s">
        <v>6</v>
      </c>
    </row>
    <row r="27" spans="1:5" s="21" customFormat="1" x14ac:dyDescent="0.25">
      <c r="A27" s="22" t="s">
        <v>34</v>
      </c>
      <c r="B27" s="23" t="s">
        <v>8</v>
      </c>
      <c r="C27" s="23" t="s">
        <v>6</v>
      </c>
    </row>
    <row r="28" spans="1:5" s="21" customFormat="1" x14ac:dyDescent="0.25">
      <c r="A28" s="22" t="s">
        <v>35</v>
      </c>
      <c r="B28" s="27" t="s">
        <v>36</v>
      </c>
      <c r="C28" s="23" t="s">
        <v>6</v>
      </c>
      <c r="E28" s="21" t="s">
        <v>37</v>
      </c>
    </row>
    <row r="29" spans="1:5" s="21" customFormat="1" x14ac:dyDescent="0.25">
      <c r="A29" s="22" t="s">
        <v>38</v>
      </c>
      <c r="B29" s="27" t="s">
        <v>36</v>
      </c>
      <c r="C29" s="23" t="s">
        <v>39</v>
      </c>
      <c r="E29" s="21" t="s">
        <v>37</v>
      </c>
    </row>
    <row r="30" spans="1:5" s="21" customFormat="1" x14ac:dyDescent="0.25">
      <c r="A30" s="22" t="s">
        <v>40</v>
      </c>
      <c r="B30" s="23" t="s">
        <v>8</v>
      </c>
      <c r="C30" s="23" t="s">
        <v>6</v>
      </c>
    </row>
    <row r="31" spans="1:5" s="21" customFormat="1" x14ac:dyDescent="0.25">
      <c r="A31" s="23" t="s">
        <v>41</v>
      </c>
      <c r="B31" s="23" t="s">
        <v>5</v>
      </c>
      <c r="C31" s="23" t="s">
        <v>6</v>
      </c>
    </row>
    <row r="32" spans="1:5" s="21" customFormat="1" x14ac:dyDescent="0.25">
      <c r="A32" s="24"/>
    </row>
    <row r="33" spans="1:1" s="21" customFormat="1" x14ac:dyDescent="0.25"/>
    <row r="34" spans="1:1" s="21" customFormat="1" x14ac:dyDescent="0.25">
      <c r="A34" s="28" t="s">
        <v>42</v>
      </c>
    </row>
    <row r="35" spans="1:1" s="21" customFormat="1" x14ac:dyDescent="0.25">
      <c r="A35" s="29" t="s">
        <v>43</v>
      </c>
    </row>
    <row r="36" spans="1:1" s="21" customFormat="1" x14ac:dyDescent="0.25">
      <c r="A36" s="29" t="s">
        <v>44</v>
      </c>
    </row>
    <row r="37" spans="1:1" s="21" customFormat="1" x14ac:dyDescent="0.25">
      <c r="A37" s="29" t="s">
        <v>45</v>
      </c>
    </row>
  </sheetData>
  <sortState xmlns:xlrd2="http://schemas.microsoft.com/office/spreadsheetml/2017/richdata2" ref="A4:C31">
    <sortCondition ref="A4:A31"/>
  </sortState>
  <pageMargins left="0.75" right="0.75" top="1" bottom="1" header="0.5" footer="0.5"/>
  <pageSetup paperSize="9" orientation="portrait" horizontalDpi="4294967292" verticalDpi="4294967292"/>
  <customProperties>
    <customPr name="EpmWorksheetKeyString_GUID" r:id="rId1"/>
  </customPropertie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6"/>
  <sheetViews>
    <sheetView topLeftCell="D1" workbookViewId="0">
      <selection activeCell="B46" sqref="B46"/>
    </sheetView>
  </sheetViews>
  <sheetFormatPr baseColWidth="10" defaultRowHeight="15.75" x14ac:dyDescent="0.25"/>
  <cols>
    <col min="7" max="7" width="33.375" customWidth="1"/>
    <col min="17" max="17" width="11" customWidth="1"/>
    <col min="18" max="18" width="45" style="8" customWidth="1"/>
    <col min="19" max="20" width="13" customWidth="1"/>
    <col min="23" max="23" width="11.5" customWidth="1"/>
    <col min="27" max="27" width="10.5" customWidth="1"/>
  </cols>
  <sheetData>
    <row r="1" spans="1:18" x14ac:dyDescent="0.25">
      <c r="A1" s="4" t="s">
        <v>0</v>
      </c>
    </row>
    <row r="3" spans="1:18" x14ac:dyDescent="0.25">
      <c r="A3" s="17" t="s">
        <v>46</v>
      </c>
      <c r="B3" s="17"/>
      <c r="C3" s="17"/>
      <c r="D3" s="17"/>
      <c r="E3" s="17"/>
      <c r="F3" s="17"/>
      <c r="G3" s="17"/>
      <c r="H3" s="17"/>
      <c r="I3" s="17"/>
      <c r="J3" s="17"/>
      <c r="K3" s="17"/>
      <c r="L3" s="17"/>
      <c r="M3" s="17"/>
      <c r="N3" s="17"/>
      <c r="O3" s="17"/>
      <c r="P3" s="17"/>
      <c r="Q3" s="17"/>
    </row>
    <row r="4" spans="1:18" x14ac:dyDescent="0.25">
      <c r="A4" s="12" t="s">
        <v>47</v>
      </c>
    </row>
    <row r="5" spans="1:18" x14ac:dyDescent="0.25">
      <c r="H5" t="s">
        <v>48</v>
      </c>
    </row>
    <row r="6" spans="1:18" x14ac:dyDescent="0.25">
      <c r="A6" t="s">
        <v>49</v>
      </c>
      <c r="G6" t="s">
        <v>50</v>
      </c>
      <c r="H6" s="5">
        <v>90000</v>
      </c>
      <c r="I6" t="s">
        <v>51</v>
      </c>
      <c r="J6" s="6" t="s">
        <v>52</v>
      </c>
      <c r="K6" s="6" t="s">
        <v>53</v>
      </c>
      <c r="L6" s="6" t="s">
        <v>54</v>
      </c>
    </row>
    <row r="7" spans="1:18" x14ac:dyDescent="0.25">
      <c r="A7" t="s">
        <v>55</v>
      </c>
      <c r="J7" s="6" t="s">
        <v>56</v>
      </c>
      <c r="K7" s="8"/>
    </row>
    <row r="8" spans="1:18" x14ac:dyDescent="0.25">
      <c r="J8" s="8"/>
      <c r="K8" s="8"/>
    </row>
    <row r="9" spans="1:18" x14ac:dyDescent="0.25">
      <c r="C9" s="4" t="s">
        <v>57</v>
      </c>
      <c r="E9" t="s">
        <v>58</v>
      </c>
      <c r="H9" s="1">
        <v>8190</v>
      </c>
      <c r="I9" t="s">
        <v>59</v>
      </c>
      <c r="J9" s="19" t="s">
        <v>60</v>
      </c>
      <c r="L9" s="2"/>
    </row>
    <row r="10" spans="1:18" x14ac:dyDescent="0.25">
      <c r="H10" s="3"/>
      <c r="L10" s="2"/>
    </row>
    <row r="11" spans="1:18" x14ac:dyDescent="0.25">
      <c r="A11" t="s">
        <v>61</v>
      </c>
      <c r="H11" s="3"/>
      <c r="L11" s="2"/>
    </row>
    <row r="12" spans="1:18" x14ac:dyDescent="0.25">
      <c r="A12" s="4" t="s">
        <v>62</v>
      </c>
      <c r="H12" s="3"/>
      <c r="L12" s="2"/>
    </row>
    <row r="15" spans="1:18" x14ac:dyDescent="0.25">
      <c r="A15" s="17" t="s">
        <v>63</v>
      </c>
      <c r="B15" s="17"/>
      <c r="C15" s="17"/>
      <c r="D15" s="17"/>
      <c r="E15" s="17"/>
      <c r="F15" s="17"/>
      <c r="G15" s="17"/>
      <c r="H15" s="17"/>
      <c r="I15" s="17"/>
      <c r="J15" s="17"/>
      <c r="K15" s="17"/>
      <c r="L15" s="17"/>
      <c r="M15" s="17"/>
      <c r="N15" s="17"/>
      <c r="O15" s="17"/>
      <c r="P15" s="17"/>
      <c r="Q15" s="17"/>
    </row>
    <row r="16" spans="1:18" s="21" customFormat="1" ht="15" customHeight="1" x14ac:dyDescent="0.25">
      <c r="A16" s="55" t="s">
        <v>64</v>
      </c>
      <c r="B16" s="55"/>
      <c r="C16" s="55"/>
      <c r="D16" s="55"/>
      <c r="E16" s="55"/>
      <c r="F16" s="55"/>
      <c r="G16" s="55"/>
      <c r="H16" s="55"/>
      <c r="I16" s="55"/>
      <c r="J16" s="55"/>
      <c r="K16" s="55"/>
      <c r="L16" s="55"/>
      <c r="M16" s="55"/>
      <c r="N16" s="55"/>
      <c r="O16" s="55"/>
      <c r="P16" s="55"/>
      <c r="Q16" s="55"/>
      <c r="R16" s="56"/>
    </row>
    <row r="17" spans="1:18" ht="12.75" customHeight="1" x14ac:dyDescent="0.25">
      <c r="A17" s="55"/>
      <c r="B17" s="55"/>
      <c r="C17" s="55"/>
      <c r="D17" s="55"/>
      <c r="E17" s="55"/>
      <c r="F17" s="55"/>
      <c r="G17" s="55"/>
      <c r="H17" s="55"/>
      <c r="I17" s="55"/>
      <c r="J17" s="55"/>
      <c r="K17" s="55"/>
      <c r="L17" s="55"/>
      <c r="M17" s="55"/>
      <c r="N17" s="55"/>
      <c r="O17" s="55"/>
      <c r="P17" s="55"/>
      <c r="Q17" s="55"/>
      <c r="R17" s="56"/>
    </row>
    <row r="18" spans="1:18" x14ac:dyDescent="0.25">
      <c r="H18" s="13"/>
    </row>
    <row r="19" spans="1:18" x14ac:dyDescent="0.25">
      <c r="A19" s="14" t="s">
        <v>65</v>
      </c>
    </row>
    <row r="21" spans="1:18" x14ac:dyDescent="0.25">
      <c r="C21" s="4" t="s">
        <v>66</v>
      </c>
      <c r="E21" t="s">
        <v>67</v>
      </c>
      <c r="H21" s="5">
        <v>20000</v>
      </c>
      <c r="I21" t="s">
        <v>59</v>
      </c>
      <c r="J21" t="s">
        <v>68</v>
      </c>
    </row>
    <row r="22" spans="1:18" x14ac:dyDescent="0.25">
      <c r="C22" s="4" t="s">
        <v>69</v>
      </c>
      <c r="E22" t="s">
        <v>70</v>
      </c>
      <c r="H22" s="1">
        <v>3528</v>
      </c>
      <c r="I22" t="s">
        <v>71</v>
      </c>
      <c r="J22" s="7">
        <f>H$9-H22</f>
        <v>4662</v>
      </c>
      <c r="K22" t="s">
        <v>72</v>
      </c>
      <c r="M22" s="10"/>
    </row>
    <row r="24" spans="1:18" x14ac:dyDescent="0.25">
      <c r="A24" s="55" t="s">
        <v>73</v>
      </c>
      <c r="B24" s="55"/>
      <c r="C24" s="55"/>
      <c r="D24" s="55"/>
      <c r="E24" s="55"/>
      <c r="F24" s="55"/>
      <c r="G24" s="55"/>
      <c r="H24" s="55"/>
      <c r="I24" s="55"/>
      <c r="J24" s="55"/>
      <c r="K24" s="55"/>
      <c r="L24" s="55"/>
    </row>
    <row r="25" spans="1:18" x14ac:dyDescent="0.25">
      <c r="A25" s="55"/>
      <c r="B25" s="55"/>
      <c r="C25" s="55"/>
      <c r="D25" s="55"/>
      <c r="E25" s="55"/>
      <c r="F25" s="55"/>
      <c r="G25" s="55"/>
      <c r="H25" s="55"/>
      <c r="I25" s="55"/>
      <c r="J25" s="55"/>
      <c r="K25" s="55"/>
      <c r="L25" s="55"/>
    </row>
    <row r="26" spans="1:18" x14ac:dyDescent="0.25">
      <c r="N26" s="7"/>
    </row>
    <row r="27" spans="1:18" x14ac:dyDescent="0.25">
      <c r="A27" s="15" t="s">
        <v>74</v>
      </c>
      <c r="B27" s="15"/>
      <c r="C27" s="15"/>
      <c r="D27" s="15"/>
      <c r="E27" s="15"/>
      <c r="F27" s="15"/>
      <c r="G27" s="15"/>
      <c r="H27" s="15"/>
      <c r="I27" s="15"/>
      <c r="J27" s="15"/>
      <c r="K27" s="15"/>
      <c r="L27" s="15"/>
      <c r="M27" s="15"/>
      <c r="N27" s="15"/>
      <c r="O27" s="15"/>
      <c r="P27" s="15"/>
      <c r="Q27" s="15"/>
    </row>
    <row r="28" spans="1:18" x14ac:dyDescent="0.25">
      <c r="A28" t="s">
        <v>75</v>
      </c>
    </row>
    <row r="30" spans="1:18" x14ac:dyDescent="0.25">
      <c r="C30" s="4" t="s">
        <v>76</v>
      </c>
      <c r="E30" t="s">
        <v>77</v>
      </c>
      <c r="H30" s="5">
        <v>3380</v>
      </c>
      <c r="I30" t="s">
        <v>59</v>
      </c>
      <c r="J30" s="14" t="s">
        <v>78</v>
      </c>
    </row>
    <row r="31" spans="1:18" x14ac:dyDescent="0.25">
      <c r="C31" s="4" t="s">
        <v>79</v>
      </c>
      <c r="E31" t="s">
        <v>80</v>
      </c>
      <c r="H31" s="1">
        <v>9091</v>
      </c>
      <c r="I31" t="s">
        <v>59</v>
      </c>
      <c r="J31" s="7">
        <f>+H$9-H31</f>
        <v>-901</v>
      </c>
      <c r="K31" t="s">
        <v>81</v>
      </c>
      <c r="M31" s="10"/>
    </row>
    <row r="33" spans="1:17" x14ac:dyDescent="0.25">
      <c r="A33" s="17" t="s">
        <v>82</v>
      </c>
      <c r="B33" s="17"/>
      <c r="C33" s="17"/>
      <c r="D33" s="17"/>
      <c r="E33" s="17"/>
      <c r="F33" s="17"/>
      <c r="G33" s="17"/>
      <c r="H33" s="17"/>
      <c r="I33" s="17"/>
      <c r="J33" s="17"/>
      <c r="K33" s="17"/>
      <c r="L33" s="17"/>
      <c r="M33" s="17"/>
      <c r="N33" s="17"/>
      <c r="O33" s="17"/>
      <c r="P33" s="17"/>
      <c r="Q33" s="17"/>
    </row>
    <row r="34" spans="1:17" x14ac:dyDescent="0.25">
      <c r="A34" t="s">
        <v>83</v>
      </c>
    </row>
    <row r="35" spans="1:17" x14ac:dyDescent="0.25">
      <c r="A35" t="s">
        <v>84</v>
      </c>
    </row>
    <row r="38" spans="1:17" x14ac:dyDescent="0.25">
      <c r="C38" s="4" t="s">
        <v>85</v>
      </c>
      <c r="E38" t="s">
        <v>86</v>
      </c>
      <c r="H38" s="5">
        <f>J38*L38/100</f>
        <v>0</v>
      </c>
      <c r="I38" t="s">
        <v>87</v>
      </c>
      <c r="J38" s="8">
        <v>0</v>
      </c>
      <c r="K38" t="s">
        <v>88</v>
      </c>
      <c r="L38" s="11">
        <v>10</v>
      </c>
      <c r="M38" t="s">
        <v>89</v>
      </c>
    </row>
    <row r="39" spans="1:17" x14ac:dyDescent="0.25">
      <c r="C39" s="4" t="s">
        <v>90</v>
      </c>
      <c r="E39" t="s">
        <v>91</v>
      </c>
      <c r="H39" s="5">
        <v>250</v>
      </c>
      <c r="I39" t="s">
        <v>87</v>
      </c>
      <c r="J39" t="s">
        <v>92</v>
      </c>
    </row>
    <row r="41" spans="1:17" x14ac:dyDescent="0.25">
      <c r="B41" t="s">
        <v>93</v>
      </c>
    </row>
    <row r="43" spans="1:17" x14ac:dyDescent="0.25">
      <c r="C43" s="4" t="s">
        <v>94</v>
      </c>
      <c r="E43" t="s">
        <v>95</v>
      </c>
      <c r="H43" s="3">
        <f>H38-H39</f>
        <v>-250</v>
      </c>
      <c r="I43" t="s">
        <v>59</v>
      </c>
      <c r="J43" t="s">
        <v>96</v>
      </c>
    </row>
    <row r="44" spans="1:17" x14ac:dyDescent="0.25">
      <c r="C44" s="4" t="s">
        <v>97</v>
      </c>
      <c r="E44" t="s">
        <v>80</v>
      </c>
      <c r="H44" s="1">
        <v>8123</v>
      </c>
      <c r="I44" t="s">
        <v>59</v>
      </c>
      <c r="J44" s="7">
        <f>H$9-H44</f>
        <v>67</v>
      </c>
      <c r="K44" t="s">
        <v>98</v>
      </c>
    </row>
    <row r="46" spans="1:17" x14ac:dyDescent="0.25">
      <c r="B46" s="9" t="s">
        <v>99</v>
      </c>
      <c r="C46" s="18"/>
      <c r="D46" s="18"/>
      <c r="E46" s="18"/>
      <c r="F46" s="18"/>
      <c r="G46" s="18"/>
      <c r="H46" s="9">
        <f>J22+J31+J44*20</f>
        <v>5101</v>
      </c>
      <c r="I46" s="9" t="s">
        <v>59</v>
      </c>
      <c r="J46" t="s">
        <v>100</v>
      </c>
    </row>
  </sheetData>
  <mergeCells count="3">
    <mergeCell ref="A24:L25"/>
    <mergeCell ref="A16:Q17"/>
    <mergeCell ref="R16:R17"/>
  </mergeCells>
  <hyperlinks>
    <hyperlink ref="A4" r:id="rId1" location="/calculator/income-wealth-tax" xr:uid="{00000000-0004-0000-0100-000000000000}"/>
  </hyperlinks>
  <pageMargins left="0.75" right="0.75" top="1" bottom="1" header="0.5" footer="0.5"/>
  <pageSetup paperSize="9" orientation="portrait" horizontalDpi="4294967292" verticalDpi="4294967292"/>
  <customProperties>
    <customPr name="EpmWorksheetKeyString_GUID" r:id="rId2"/>
  </customPropertie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5"/>
  <sheetViews>
    <sheetView topLeftCell="A22" workbookViewId="0">
      <selection activeCell="J38" sqref="J38"/>
    </sheetView>
  </sheetViews>
  <sheetFormatPr baseColWidth="10" defaultRowHeight="15.75" x14ac:dyDescent="0.25"/>
  <cols>
    <col min="7" max="7" width="32.625" customWidth="1"/>
    <col min="18" max="20" width="13" customWidth="1"/>
    <col min="23" max="23" width="11.5" customWidth="1"/>
    <col min="27" max="27" width="10.5" customWidth="1"/>
  </cols>
  <sheetData>
    <row r="1" spans="1:18" x14ac:dyDescent="0.25">
      <c r="A1" s="4" t="s">
        <v>0</v>
      </c>
    </row>
    <row r="3" spans="1:18" s="21" customFormat="1" x14ac:dyDescent="0.25">
      <c r="A3" s="30" t="s">
        <v>101</v>
      </c>
      <c r="B3" s="30"/>
      <c r="C3" s="30"/>
      <c r="D3" s="30"/>
      <c r="E3" s="30"/>
      <c r="F3" s="30"/>
      <c r="G3" s="30"/>
      <c r="H3" s="30"/>
      <c r="I3" s="30"/>
      <c r="J3" s="30"/>
      <c r="K3" s="30"/>
      <c r="L3" s="30"/>
      <c r="M3" s="30"/>
      <c r="N3" s="30"/>
      <c r="O3" s="30"/>
      <c r="P3" s="30"/>
      <c r="Q3" s="30"/>
    </row>
    <row r="4" spans="1:18" s="21" customFormat="1" x14ac:dyDescent="0.25">
      <c r="A4" s="31" t="s">
        <v>47</v>
      </c>
    </row>
    <row r="5" spans="1:18" s="21" customFormat="1" ht="21" customHeight="1" x14ac:dyDescent="0.25">
      <c r="H5" s="21" t="s">
        <v>102</v>
      </c>
    </row>
    <row r="6" spans="1:18" s="21" customFormat="1" ht="17.100000000000001" customHeight="1" x14ac:dyDescent="0.25">
      <c r="A6" s="21" t="s">
        <v>49</v>
      </c>
      <c r="G6" s="21" t="s">
        <v>50</v>
      </c>
      <c r="H6" s="32">
        <v>90000</v>
      </c>
      <c r="I6" s="21" t="s">
        <v>51</v>
      </c>
      <c r="J6" s="26" t="s">
        <v>13</v>
      </c>
      <c r="K6" s="26" t="s">
        <v>53</v>
      </c>
      <c r="L6" s="26" t="s">
        <v>54</v>
      </c>
    </row>
    <row r="7" spans="1:18" s="21" customFormat="1" x14ac:dyDescent="0.25">
      <c r="A7" s="21" t="s">
        <v>55</v>
      </c>
      <c r="J7" s="26" t="s">
        <v>56</v>
      </c>
      <c r="K7" s="24"/>
    </row>
    <row r="8" spans="1:18" s="21" customFormat="1" x14ac:dyDescent="0.25">
      <c r="J8" s="24"/>
      <c r="K8" s="24"/>
    </row>
    <row r="9" spans="1:18" s="21" customFormat="1" x14ac:dyDescent="0.25">
      <c r="C9" s="28" t="s">
        <v>57</v>
      </c>
      <c r="E9" s="21" t="s">
        <v>58</v>
      </c>
      <c r="H9" s="33">
        <v>10463</v>
      </c>
      <c r="I9" s="21" t="s">
        <v>59</v>
      </c>
      <c r="J9" s="21" t="s">
        <v>60</v>
      </c>
      <c r="L9" s="34"/>
    </row>
    <row r="10" spans="1:18" s="21" customFormat="1" x14ac:dyDescent="0.25">
      <c r="H10" s="35"/>
      <c r="L10" s="34"/>
    </row>
    <row r="11" spans="1:18" s="21" customFormat="1" x14ac:dyDescent="0.25">
      <c r="A11" s="21" t="s">
        <v>61</v>
      </c>
      <c r="H11" s="35"/>
      <c r="L11" s="34"/>
    </row>
    <row r="12" spans="1:18" s="21" customFormat="1" x14ac:dyDescent="0.25">
      <c r="A12" s="28" t="s">
        <v>62</v>
      </c>
      <c r="H12" s="35"/>
      <c r="L12" s="34"/>
    </row>
    <row r="13" spans="1:18" s="21" customFormat="1" x14ac:dyDescent="0.25"/>
    <row r="14" spans="1:18" s="21" customFormat="1" x14ac:dyDescent="0.25"/>
    <row r="15" spans="1:18" s="21" customFormat="1" x14ac:dyDescent="0.25">
      <c r="A15" s="30" t="s">
        <v>63</v>
      </c>
      <c r="B15" s="30"/>
      <c r="C15" s="30"/>
      <c r="D15" s="30"/>
      <c r="E15" s="30"/>
      <c r="F15" s="30"/>
      <c r="G15" s="30"/>
      <c r="H15" s="30"/>
      <c r="I15" s="30"/>
      <c r="J15" s="30"/>
      <c r="K15" s="30"/>
      <c r="L15" s="30"/>
      <c r="M15" s="30"/>
      <c r="N15" s="30"/>
      <c r="O15" s="30"/>
      <c r="P15" s="30"/>
      <c r="Q15" s="30"/>
    </row>
    <row r="16" spans="1:18" s="21" customFormat="1" x14ac:dyDescent="0.25">
      <c r="A16" s="57" t="s">
        <v>64</v>
      </c>
      <c r="B16" s="57"/>
      <c r="C16" s="57"/>
      <c r="D16" s="57"/>
      <c r="E16" s="57"/>
      <c r="F16" s="57"/>
      <c r="G16" s="57"/>
      <c r="H16" s="57"/>
      <c r="I16" s="57"/>
      <c r="J16" s="57"/>
      <c r="K16" s="57"/>
      <c r="L16" s="57"/>
      <c r="M16" s="57"/>
      <c r="N16" s="57"/>
      <c r="O16" s="57"/>
      <c r="P16" s="57"/>
      <c r="Q16" s="57"/>
      <c r="R16" s="57"/>
    </row>
    <row r="17" spans="1:18" s="21" customFormat="1" x14ac:dyDescent="0.25">
      <c r="A17" s="57"/>
      <c r="B17" s="57"/>
      <c r="C17" s="57"/>
      <c r="D17" s="57"/>
      <c r="E17" s="57"/>
      <c r="F17" s="57"/>
      <c r="G17" s="57"/>
      <c r="H17" s="57"/>
      <c r="I17" s="57"/>
      <c r="J17" s="57"/>
      <c r="K17" s="57"/>
      <c r="L17" s="57"/>
      <c r="M17" s="57"/>
      <c r="N17" s="57"/>
      <c r="O17" s="57"/>
      <c r="P17" s="57"/>
      <c r="Q17" s="57"/>
      <c r="R17" s="57"/>
    </row>
    <row r="18" spans="1:18" s="21" customFormat="1" x14ac:dyDescent="0.25">
      <c r="A18" s="36"/>
      <c r="B18" s="36"/>
      <c r="C18" s="36"/>
      <c r="D18" s="36"/>
      <c r="E18" s="36"/>
      <c r="F18" s="36"/>
      <c r="G18" s="36"/>
      <c r="H18" s="36"/>
      <c r="I18" s="36"/>
      <c r="J18" s="36"/>
      <c r="K18" s="36"/>
      <c r="L18" s="36"/>
      <c r="M18" s="36"/>
      <c r="N18" s="36"/>
      <c r="O18" s="36"/>
      <c r="P18" s="36"/>
      <c r="Q18" s="36"/>
      <c r="R18" s="36"/>
    </row>
    <row r="19" spans="1:18" s="21" customFormat="1" x14ac:dyDescent="0.25">
      <c r="A19" s="21" t="s">
        <v>103</v>
      </c>
    </row>
    <row r="20" spans="1:18" s="21" customFormat="1" x14ac:dyDescent="0.25"/>
    <row r="21" spans="1:18" s="21" customFormat="1" x14ac:dyDescent="0.25">
      <c r="C21" s="28" t="s">
        <v>66</v>
      </c>
      <c r="E21" s="21" t="s">
        <v>67</v>
      </c>
      <c r="H21" s="32">
        <v>20000</v>
      </c>
      <c r="I21" s="21" t="s">
        <v>59</v>
      </c>
      <c r="J21" s="21" t="s">
        <v>68</v>
      </c>
    </row>
    <row r="22" spans="1:18" s="21" customFormat="1" x14ac:dyDescent="0.25">
      <c r="C22" s="28" t="s">
        <v>69</v>
      </c>
      <c r="E22" s="21" t="s">
        <v>70</v>
      </c>
      <c r="H22" s="33">
        <v>5597</v>
      </c>
      <c r="I22" s="21" t="s">
        <v>104</v>
      </c>
      <c r="J22" s="37">
        <f>H$9-H22</f>
        <v>4866</v>
      </c>
      <c r="K22" s="21" t="s">
        <v>72</v>
      </c>
      <c r="M22" s="38"/>
    </row>
    <row r="23" spans="1:18" s="21" customFormat="1" x14ac:dyDescent="0.25"/>
    <row r="24" spans="1:18" s="21" customFormat="1" x14ac:dyDescent="0.25">
      <c r="A24" s="57" t="s">
        <v>105</v>
      </c>
      <c r="B24" s="57"/>
      <c r="C24" s="57"/>
      <c r="D24" s="57"/>
      <c r="E24" s="57"/>
      <c r="F24" s="57"/>
      <c r="G24" s="57"/>
      <c r="H24" s="57"/>
      <c r="I24" s="57"/>
      <c r="J24" s="57"/>
      <c r="K24" s="57"/>
      <c r="L24" s="57"/>
    </row>
    <row r="25" spans="1:18" s="21" customFormat="1" x14ac:dyDescent="0.25">
      <c r="A25" s="57"/>
      <c r="B25" s="57"/>
      <c r="C25" s="57"/>
      <c r="D25" s="57"/>
      <c r="E25" s="57"/>
      <c r="F25" s="57"/>
      <c r="G25" s="57"/>
      <c r="H25" s="57"/>
      <c r="I25" s="57"/>
      <c r="J25" s="57"/>
      <c r="K25" s="57"/>
      <c r="L25" s="57"/>
    </row>
    <row r="26" spans="1:18" s="21" customFormat="1" x14ac:dyDescent="0.25">
      <c r="N26" s="37"/>
    </row>
    <row r="27" spans="1:18" s="21" customFormat="1" x14ac:dyDescent="0.25">
      <c r="A27" s="30" t="s">
        <v>106</v>
      </c>
      <c r="B27" s="30"/>
      <c r="C27" s="30"/>
      <c r="D27" s="30"/>
      <c r="E27" s="30"/>
      <c r="F27" s="30"/>
      <c r="G27" s="30"/>
      <c r="H27" s="30"/>
      <c r="I27" s="30"/>
      <c r="J27" s="30"/>
      <c r="K27" s="30"/>
      <c r="L27" s="30"/>
      <c r="M27" s="30"/>
      <c r="N27" s="30"/>
      <c r="O27" s="30"/>
      <c r="P27" s="30"/>
      <c r="Q27" s="30"/>
    </row>
    <row r="28" spans="1:18" s="21" customFormat="1" x14ac:dyDescent="0.25">
      <c r="A28" s="21" t="s">
        <v>75</v>
      </c>
    </row>
    <row r="29" spans="1:18" s="21" customFormat="1" x14ac:dyDescent="0.25"/>
    <row r="30" spans="1:18" s="21" customFormat="1" x14ac:dyDescent="0.25">
      <c r="C30" s="28" t="s">
        <v>76</v>
      </c>
      <c r="E30" s="21" t="s">
        <v>77</v>
      </c>
      <c r="H30" s="32">
        <v>3380</v>
      </c>
      <c r="I30" s="21" t="s">
        <v>59</v>
      </c>
      <c r="J30" s="21" t="s">
        <v>78</v>
      </c>
    </row>
    <row r="31" spans="1:18" s="21" customFormat="1" x14ac:dyDescent="0.25">
      <c r="C31" s="28" t="s">
        <v>79</v>
      </c>
      <c r="E31" s="21" t="s">
        <v>80</v>
      </c>
      <c r="H31" s="33">
        <v>11290</v>
      </c>
      <c r="I31" s="21" t="s">
        <v>59</v>
      </c>
      <c r="J31" s="37">
        <f>+H$9-H31</f>
        <v>-827</v>
      </c>
      <c r="K31" s="21" t="s">
        <v>81</v>
      </c>
      <c r="M31" s="38"/>
    </row>
    <row r="32" spans="1:18" s="21" customFormat="1" x14ac:dyDescent="0.25"/>
    <row r="33" spans="1:17" s="21" customFormat="1" x14ac:dyDescent="0.25">
      <c r="A33" s="30" t="s">
        <v>82</v>
      </c>
      <c r="B33" s="30"/>
      <c r="C33" s="30"/>
      <c r="D33" s="30"/>
      <c r="E33" s="30"/>
      <c r="F33" s="30"/>
      <c r="G33" s="30"/>
      <c r="H33" s="30"/>
      <c r="I33" s="30"/>
      <c r="J33" s="30"/>
      <c r="K33" s="30"/>
      <c r="L33" s="30"/>
      <c r="M33" s="30"/>
      <c r="N33" s="30"/>
      <c r="O33" s="30"/>
      <c r="P33" s="30"/>
      <c r="Q33" s="30"/>
    </row>
    <row r="34" spans="1:17" s="21" customFormat="1" x14ac:dyDescent="0.25">
      <c r="A34" s="21" t="s">
        <v>107</v>
      </c>
      <c r="O34" s="24"/>
    </row>
    <row r="35" spans="1:17" s="21" customFormat="1" x14ac:dyDescent="0.25">
      <c r="A35" s="21" t="s">
        <v>108</v>
      </c>
    </row>
    <row r="36" spans="1:17" s="21" customFormat="1" x14ac:dyDescent="0.25"/>
    <row r="37" spans="1:17" s="21" customFormat="1" x14ac:dyDescent="0.25">
      <c r="C37" s="28" t="s">
        <v>85</v>
      </c>
      <c r="E37" s="21" t="s">
        <v>86</v>
      </c>
      <c r="H37" s="32">
        <f>J37*L37/100</f>
        <v>651.00000000000011</v>
      </c>
      <c r="I37" s="21" t="s">
        <v>87</v>
      </c>
      <c r="J37" s="24">
        <v>7000</v>
      </c>
      <c r="K37" s="21" t="s">
        <v>88</v>
      </c>
      <c r="L37" s="39">
        <v>9.3000000000000007</v>
      </c>
      <c r="M37" s="21" t="s">
        <v>89</v>
      </c>
    </row>
    <row r="38" spans="1:17" s="21" customFormat="1" x14ac:dyDescent="0.25">
      <c r="C38" s="28" t="s">
        <v>90</v>
      </c>
      <c r="E38" s="21" t="s">
        <v>91</v>
      </c>
      <c r="H38" s="32">
        <v>250</v>
      </c>
      <c r="I38" s="21" t="s">
        <v>87</v>
      </c>
      <c r="J38" s="21" t="s">
        <v>109</v>
      </c>
    </row>
    <row r="39" spans="1:17" s="21" customFormat="1" x14ac:dyDescent="0.25"/>
    <row r="40" spans="1:17" s="21" customFormat="1" x14ac:dyDescent="0.25">
      <c r="B40" s="21" t="s">
        <v>93</v>
      </c>
    </row>
    <row r="41" spans="1:17" s="21" customFormat="1" x14ac:dyDescent="0.25"/>
    <row r="42" spans="1:17" s="21" customFormat="1" x14ac:dyDescent="0.25">
      <c r="C42" s="28" t="s">
        <v>94</v>
      </c>
      <c r="E42" s="21" t="s">
        <v>95</v>
      </c>
      <c r="H42" s="35">
        <f>H37-H38</f>
        <v>401.00000000000011</v>
      </c>
      <c r="I42" s="21" t="s">
        <v>59</v>
      </c>
      <c r="J42" s="21" t="s">
        <v>96</v>
      </c>
    </row>
    <row r="43" spans="1:17" s="21" customFormat="1" x14ac:dyDescent="0.25">
      <c r="C43" s="28" t="s">
        <v>97</v>
      </c>
      <c r="E43" s="21" t="s">
        <v>80</v>
      </c>
      <c r="H43" s="33">
        <v>10559</v>
      </c>
      <c r="I43" s="21" t="s">
        <v>59</v>
      </c>
      <c r="J43" s="37">
        <f>H$9-H43</f>
        <v>-96</v>
      </c>
      <c r="K43" s="21" t="s">
        <v>98</v>
      </c>
    </row>
    <row r="44" spans="1:17" s="21" customFormat="1" x14ac:dyDescent="0.25"/>
    <row r="45" spans="1:17" s="21" customFormat="1" x14ac:dyDescent="0.25">
      <c r="B45" s="40" t="s">
        <v>99</v>
      </c>
      <c r="C45" s="40"/>
      <c r="D45" s="40"/>
      <c r="E45" s="40"/>
      <c r="F45" s="40"/>
      <c r="G45" s="40"/>
      <c r="H45" s="40">
        <f>J22+J31+J43*20</f>
        <v>2119</v>
      </c>
      <c r="I45" s="40" t="s">
        <v>59</v>
      </c>
      <c r="J45" s="21" t="s">
        <v>100</v>
      </c>
    </row>
  </sheetData>
  <mergeCells count="2">
    <mergeCell ref="A24:L25"/>
    <mergeCell ref="A16:R17"/>
  </mergeCells>
  <hyperlinks>
    <hyperlink ref="A4" r:id="rId1" location="/calculator/income-wealth-tax" xr:uid="{00000000-0004-0000-0200-000000000000}"/>
  </hyperlinks>
  <pageMargins left="0.75" right="0.75" top="1" bottom="1" header="0.5" footer="0.5"/>
  <pageSetup paperSize="9" orientation="portrait" horizontalDpi="4294967292" verticalDpi="4294967292"/>
  <customProperties>
    <customPr name="EpmWorksheetKeyString_GUID" r:id="rId2"/>
  </customPropertie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8"/>
  <sheetViews>
    <sheetView workbookViewId="0">
      <selection activeCell="F30" sqref="F30"/>
    </sheetView>
  </sheetViews>
  <sheetFormatPr baseColWidth="10" defaultRowHeight="15.75" x14ac:dyDescent="0.25"/>
  <cols>
    <col min="7" max="7" width="31.875" customWidth="1"/>
    <col min="18" max="20" width="13" customWidth="1"/>
    <col min="23" max="23" width="11.5" customWidth="1"/>
    <col min="27" max="27" width="10.5" customWidth="1"/>
  </cols>
  <sheetData>
    <row r="1" spans="1:17" x14ac:dyDescent="0.25">
      <c r="A1" s="4" t="s">
        <v>0</v>
      </c>
    </row>
    <row r="3" spans="1:17" s="21" customFormat="1" x14ac:dyDescent="0.25">
      <c r="A3" s="30" t="s">
        <v>110</v>
      </c>
      <c r="B3" s="30"/>
      <c r="C3" s="30"/>
      <c r="D3" s="30"/>
      <c r="E3" s="30"/>
      <c r="F3" s="30"/>
      <c r="G3" s="30"/>
      <c r="H3" s="30"/>
      <c r="I3" s="30"/>
      <c r="J3" s="30"/>
      <c r="K3" s="30"/>
      <c r="L3" s="30"/>
      <c r="M3" s="30"/>
      <c r="N3" s="30"/>
      <c r="O3" s="30"/>
      <c r="P3" s="30"/>
      <c r="Q3" s="30"/>
    </row>
    <row r="4" spans="1:17" s="21" customFormat="1" x14ac:dyDescent="0.25">
      <c r="A4" s="31" t="s">
        <v>47</v>
      </c>
    </row>
    <row r="5" spans="1:17" s="21" customFormat="1" x14ac:dyDescent="0.25">
      <c r="H5" s="21" t="s">
        <v>102</v>
      </c>
    </row>
    <row r="6" spans="1:17" s="21" customFormat="1" x14ac:dyDescent="0.25">
      <c r="A6" s="21" t="s">
        <v>49</v>
      </c>
      <c r="G6" s="21" t="s">
        <v>50</v>
      </c>
      <c r="H6" s="32">
        <v>90000</v>
      </c>
      <c r="I6" s="21" t="s">
        <v>51</v>
      </c>
      <c r="J6" s="26" t="s">
        <v>22</v>
      </c>
      <c r="K6" s="26" t="s">
        <v>53</v>
      </c>
      <c r="L6" s="26" t="s">
        <v>54</v>
      </c>
    </row>
    <row r="7" spans="1:17" s="21" customFormat="1" x14ac:dyDescent="0.25">
      <c r="A7" s="21" t="s">
        <v>55</v>
      </c>
      <c r="J7" s="26" t="s">
        <v>56</v>
      </c>
      <c r="K7" s="24"/>
    </row>
    <row r="8" spans="1:17" s="21" customFormat="1" x14ac:dyDescent="0.25">
      <c r="J8" s="24"/>
      <c r="K8" s="24"/>
    </row>
    <row r="9" spans="1:17" s="21" customFormat="1" x14ac:dyDescent="0.25">
      <c r="C9" s="28" t="s">
        <v>57</v>
      </c>
      <c r="E9" s="21" t="s">
        <v>58</v>
      </c>
      <c r="H9" s="33">
        <v>8666</v>
      </c>
      <c r="I9" s="21" t="s">
        <v>59</v>
      </c>
      <c r="J9" s="21" t="s">
        <v>60</v>
      </c>
      <c r="L9" s="34"/>
    </row>
    <row r="10" spans="1:17" s="21" customFormat="1" x14ac:dyDescent="0.25">
      <c r="H10" s="35"/>
      <c r="L10" s="34"/>
    </row>
    <row r="11" spans="1:17" s="21" customFormat="1" x14ac:dyDescent="0.25">
      <c r="A11" s="21" t="s">
        <v>61</v>
      </c>
      <c r="H11" s="35"/>
      <c r="L11" s="34"/>
    </row>
    <row r="12" spans="1:17" s="21" customFormat="1" x14ac:dyDescent="0.25">
      <c r="A12" s="28" t="s">
        <v>62</v>
      </c>
      <c r="H12" s="35"/>
      <c r="L12" s="34"/>
    </row>
    <row r="13" spans="1:17" s="21" customFormat="1" x14ac:dyDescent="0.25"/>
    <row r="14" spans="1:17" s="21" customFormat="1" x14ac:dyDescent="0.25"/>
    <row r="15" spans="1:17" s="21" customFormat="1" x14ac:dyDescent="0.25">
      <c r="A15" s="30" t="s">
        <v>111</v>
      </c>
      <c r="B15" s="30"/>
      <c r="C15" s="30"/>
      <c r="D15" s="30"/>
      <c r="E15" s="30"/>
      <c r="F15" s="30"/>
      <c r="G15" s="30"/>
      <c r="H15" s="30"/>
      <c r="I15" s="30"/>
      <c r="J15" s="30"/>
      <c r="K15" s="30"/>
      <c r="L15" s="30"/>
      <c r="M15" s="30"/>
      <c r="N15" s="30"/>
      <c r="O15" s="30"/>
      <c r="P15" s="30"/>
      <c r="Q15" s="30"/>
    </row>
    <row r="16" spans="1:17" s="21" customFormat="1" x14ac:dyDescent="0.25">
      <c r="A16" s="21" t="s">
        <v>83</v>
      </c>
    </row>
    <row r="17" spans="1:13" s="21" customFormat="1" x14ac:dyDescent="0.25">
      <c r="A17" s="21" t="s">
        <v>84</v>
      </c>
    </row>
    <row r="18" spans="1:13" s="21" customFormat="1" x14ac:dyDescent="0.25"/>
    <row r="19" spans="1:13" s="21" customFormat="1" x14ac:dyDescent="0.25"/>
    <row r="20" spans="1:13" s="21" customFormat="1" x14ac:dyDescent="0.25">
      <c r="C20" s="28" t="s">
        <v>85</v>
      </c>
      <c r="E20" s="21" t="s">
        <v>86</v>
      </c>
      <c r="H20" s="32">
        <f>J20*L20/100</f>
        <v>0</v>
      </c>
      <c r="I20" s="21" t="s">
        <v>87</v>
      </c>
      <c r="J20" s="24">
        <v>0</v>
      </c>
      <c r="K20" s="21" t="s">
        <v>88</v>
      </c>
      <c r="L20" s="39">
        <v>9</v>
      </c>
      <c r="M20" s="21" t="s">
        <v>89</v>
      </c>
    </row>
    <row r="21" spans="1:13" s="21" customFormat="1" x14ac:dyDescent="0.25">
      <c r="C21" s="28" t="s">
        <v>90</v>
      </c>
      <c r="E21" s="21" t="s">
        <v>91</v>
      </c>
      <c r="H21" s="32">
        <v>250</v>
      </c>
      <c r="I21" s="21" t="s">
        <v>87</v>
      </c>
      <c r="J21" s="21" t="s">
        <v>109</v>
      </c>
    </row>
    <row r="22" spans="1:13" s="21" customFormat="1" x14ac:dyDescent="0.25"/>
    <row r="23" spans="1:13" s="21" customFormat="1" x14ac:dyDescent="0.25">
      <c r="B23" s="21" t="s">
        <v>93</v>
      </c>
    </row>
    <row r="24" spans="1:13" s="21" customFormat="1" x14ac:dyDescent="0.25"/>
    <row r="25" spans="1:13" s="21" customFormat="1" x14ac:dyDescent="0.25">
      <c r="C25" s="28" t="s">
        <v>94</v>
      </c>
      <c r="E25" s="21" t="s">
        <v>95</v>
      </c>
      <c r="H25" s="35">
        <f>H20-H21</f>
        <v>-250</v>
      </c>
      <c r="I25" s="21" t="s">
        <v>59</v>
      </c>
      <c r="J25" s="21" t="s">
        <v>96</v>
      </c>
    </row>
    <row r="26" spans="1:13" s="21" customFormat="1" x14ac:dyDescent="0.25">
      <c r="C26" s="28" t="s">
        <v>97</v>
      </c>
      <c r="E26" s="21" t="s">
        <v>80</v>
      </c>
      <c r="H26" s="33">
        <v>8607</v>
      </c>
      <c r="I26" s="21" t="s">
        <v>59</v>
      </c>
      <c r="J26" s="37">
        <f>H$9-H26</f>
        <v>59</v>
      </c>
      <c r="K26" s="21" t="s">
        <v>98</v>
      </c>
    </row>
    <row r="27" spans="1:13" s="21" customFormat="1" x14ac:dyDescent="0.25"/>
    <row r="28" spans="1:13" s="21" customFormat="1" x14ac:dyDescent="0.25">
      <c r="B28" s="40" t="s">
        <v>99</v>
      </c>
      <c r="C28" s="40"/>
      <c r="D28" s="40"/>
      <c r="E28" s="40"/>
      <c r="F28" s="40"/>
      <c r="G28" s="40"/>
      <c r="H28" s="40">
        <f>J26*20</f>
        <v>1180</v>
      </c>
      <c r="I28" s="40" t="s">
        <v>59</v>
      </c>
      <c r="J28" s="21" t="s">
        <v>100</v>
      </c>
    </row>
  </sheetData>
  <hyperlinks>
    <hyperlink ref="A4" r:id="rId1" location="/calculator/income-wealth-tax" xr:uid="{00000000-0004-0000-0300-000000000000}"/>
  </hyperlinks>
  <pageMargins left="0.75" right="0.75" top="1" bottom="1" header="0.5" footer="0.5"/>
  <pageSetup paperSize="9" orientation="portrait" horizontalDpi="4294967292" verticalDpi="4294967292"/>
  <customProperties>
    <customPr name="EpmWorksheetKeyString_GUID" r:id="rId2"/>
  </customPropertie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8"/>
  <sheetViews>
    <sheetView workbookViewId="0">
      <selection activeCell="I28" sqref="I28"/>
    </sheetView>
  </sheetViews>
  <sheetFormatPr baseColWidth="10" defaultRowHeight="15.75" x14ac:dyDescent="0.25"/>
  <cols>
    <col min="1" max="1" width="7.5" customWidth="1"/>
    <col min="2" max="2" width="11.375" customWidth="1"/>
    <col min="3" max="3" width="13.375" customWidth="1"/>
  </cols>
  <sheetData>
    <row r="1" spans="1:7" s="21" customFormat="1" x14ac:dyDescent="0.25">
      <c r="A1" s="28" t="s">
        <v>112</v>
      </c>
    </row>
    <row r="2" spans="1:7" s="21" customFormat="1" x14ac:dyDescent="0.25"/>
    <row r="3" spans="1:7" s="21" customFormat="1" x14ac:dyDescent="0.25">
      <c r="A3" s="21" t="s">
        <v>113</v>
      </c>
    </row>
    <row r="4" spans="1:7" s="21" customFormat="1" x14ac:dyDescent="0.25">
      <c r="A4" s="21" t="s">
        <v>114</v>
      </c>
    </row>
    <row r="5" spans="1:7" s="21" customFormat="1" x14ac:dyDescent="0.25"/>
    <row r="6" spans="1:7" s="21" customFormat="1" x14ac:dyDescent="0.25">
      <c r="A6" s="21" t="s">
        <v>115</v>
      </c>
    </row>
    <row r="7" spans="1:7" s="21" customFormat="1" x14ac:dyDescent="0.25"/>
    <row r="8" spans="1:7" s="21" customFormat="1" x14ac:dyDescent="0.25">
      <c r="A8" s="41"/>
      <c r="B8" s="41" t="s">
        <v>116</v>
      </c>
      <c r="C8" s="42" t="s">
        <v>117</v>
      </c>
      <c r="D8" s="42" t="s">
        <v>118</v>
      </c>
      <c r="E8" s="42" t="s">
        <v>119</v>
      </c>
      <c r="F8" s="43" t="s">
        <v>120</v>
      </c>
      <c r="G8" s="41"/>
    </row>
    <row r="9" spans="1:7" s="21" customFormat="1" x14ac:dyDescent="0.25">
      <c r="A9" s="44" t="s">
        <v>121</v>
      </c>
      <c r="B9" s="45">
        <v>-20000</v>
      </c>
      <c r="D9" s="46"/>
      <c r="E9" s="46"/>
      <c r="F9" s="47">
        <f>B9</f>
        <v>-20000</v>
      </c>
      <c r="G9" s="48"/>
    </row>
    <row r="10" spans="1:7" s="21" customFormat="1" x14ac:dyDescent="0.25">
      <c r="A10" s="23" t="s">
        <v>122</v>
      </c>
      <c r="B10" s="23"/>
      <c r="C10" s="49">
        <v>3380</v>
      </c>
      <c r="D10" s="50">
        <f>7000*0.12</f>
        <v>840</v>
      </c>
      <c r="E10" s="50"/>
      <c r="F10" s="51">
        <f>F9+C10+D10-E10</f>
        <v>-15780</v>
      </c>
      <c r="G10" s="48"/>
    </row>
    <row r="11" spans="1:7" s="21" customFormat="1" x14ac:dyDescent="0.25">
      <c r="A11" s="23" t="s">
        <v>123</v>
      </c>
      <c r="B11" s="23"/>
      <c r="C11" s="50"/>
      <c r="D11" s="50">
        <f>D10</f>
        <v>840</v>
      </c>
      <c r="E11" s="50">
        <v>140</v>
      </c>
      <c r="F11" s="51">
        <f t="shared" ref="F11:F27" si="0">F10+C11+D11-E11</f>
        <v>-15080</v>
      </c>
      <c r="G11" s="48"/>
    </row>
    <row r="12" spans="1:7" s="21" customFormat="1" x14ac:dyDescent="0.25">
      <c r="A12" s="23" t="s">
        <v>124</v>
      </c>
      <c r="B12" s="23"/>
      <c r="C12" s="50"/>
      <c r="D12" s="50">
        <f t="shared" ref="D12:D34" si="1">D11</f>
        <v>840</v>
      </c>
      <c r="E12" s="50"/>
      <c r="F12" s="51">
        <f t="shared" si="0"/>
        <v>-14240</v>
      </c>
      <c r="G12" s="48"/>
    </row>
    <row r="13" spans="1:7" s="21" customFormat="1" x14ac:dyDescent="0.25">
      <c r="A13" s="23" t="s">
        <v>125</v>
      </c>
      <c r="B13" s="23"/>
      <c r="C13" s="50"/>
      <c r="D13" s="50">
        <f t="shared" si="1"/>
        <v>840</v>
      </c>
      <c r="E13" s="50"/>
      <c r="F13" s="51">
        <f t="shared" si="0"/>
        <v>-13400</v>
      </c>
      <c r="G13" s="48"/>
    </row>
    <row r="14" spans="1:7" s="21" customFormat="1" x14ac:dyDescent="0.25">
      <c r="A14" s="23" t="s">
        <v>126</v>
      </c>
      <c r="B14" s="23"/>
      <c r="C14" s="50"/>
      <c r="D14" s="50">
        <f t="shared" si="1"/>
        <v>840</v>
      </c>
      <c r="E14" s="50">
        <v>800</v>
      </c>
      <c r="F14" s="51">
        <f t="shared" si="0"/>
        <v>-13360</v>
      </c>
      <c r="G14" s="48"/>
    </row>
    <row r="15" spans="1:7" s="21" customFormat="1" x14ac:dyDescent="0.25">
      <c r="A15" s="23" t="s">
        <v>127</v>
      </c>
      <c r="B15" s="23"/>
      <c r="C15" s="50"/>
      <c r="D15" s="50">
        <f t="shared" si="1"/>
        <v>840</v>
      </c>
      <c r="E15" s="50"/>
      <c r="F15" s="51">
        <f t="shared" si="0"/>
        <v>-12520</v>
      </c>
      <c r="G15" s="48"/>
    </row>
    <row r="16" spans="1:7" s="21" customFormat="1" x14ac:dyDescent="0.25">
      <c r="A16" s="23" t="s">
        <v>128</v>
      </c>
      <c r="B16" s="23"/>
      <c r="C16" s="50"/>
      <c r="D16" s="50">
        <f t="shared" si="1"/>
        <v>840</v>
      </c>
      <c r="E16" s="50"/>
      <c r="F16" s="51">
        <f t="shared" si="0"/>
        <v>-11680</v>
      </c>
      <c r="G16" s="48"/>
    </row>
    <row r="17" spans="1:7" s="21" customFormat="1" x14ac:dyDescent="0.25">
      <c r="A17" s="23" t="s">
        <v>129</v>
      </c>
      <c r="B17" s="23"/>
      <c r="C17" s="50"/>
      <c r="D17" s="50">
        <f t="shared" si="1"/>
        <v>840</v>
      </c>
      <c r="E17" s="50"/>
      <c r="F17" s="51">
        <f t="shared" si="0"/>
        <v>-10840</v>
      </c>
      <c r="G17" s="48"/>
    </row>
    <row r="18" spans="1:7" s="21" customFormat="1" x14ac:dyDescent="0.25">
      <c r="A18" s="23" t="s">
        <v>130</v>
      </c>
      <c r="B18" s="23"/>
      <c r="C18" s="50"/>
      <c r="D18" s="50">
        <f t="shared" si="1"/>
        <v>840</v>
      </c>
      <c r="E18" s="50"/>
      <c r="F18" s="51">
        <f t="shared" si="0"/>
        <v>-10000</v>
      </c>
      <c r="G18" s="48"/>
    </row>
    <row r="19" spans="1:7" s="21" customFormat="1" x14ac:dyDescent="0.25">
      <c r="A19" s="23" t="s">
        <v>131</v>
      </c>
      <c r="B19" s="23"/>
      <c r="C19" s="50"/>
      <c r="D19" s="50">
        <f t="shared" si="1"/>
        <v>840</v>
      </c>
      <c r="E19" s="50"/>
      <c r="F19" s="51">
        <f t="shared" si="0"/>
        <v>-9160</v>
      </c>
      <c r="G19" s="48"/>
    </row>
    <row r="20" spans="1:7" s="21" customFormat="1" x14ac:dyDescent="0.25">
      <c r="A20" s="23" t="s">
        <v>132</v>
      </c>
      <c r="B20" s="23"/>
      <c r="C20" s="50"/>
      <c r="D20" s="50">
        <f t="shared" si="1"/>
        <v>840</v>
      </c>
      <c r="E20" s="50">
        <v>2800</v>
      </c>
      <c r="F20" s="51">
        <f t="shared" si="0"/>
        <v>-11120</v>
      </c>
      <c r="G20" s="52" t="s">
        <v>133</v>
      </c>
    </row>
    <row r="21" spans="1:7" s="21" customFormat="1" x14ac:dyDescent="0.25">
      <c r="A21" s="23" t="s">
        <v>134</v>
      </c>
      <c r="B21" s="23"/>
      <c r="C21" s="50"/>
      <c r="D21" s="50">
        <f t="shared" si="1"/>
        <v>840</v>
      </c>
      <c r="E21" s="50"/>
      <c r="F21" s="51">
        <f t="shared" si="0"/>
        <v>-10280</v>
      </c>
      <c r="G21" s="53">
        <f>IF(F21&gt;0,F29,0)</f>
        <v>0</v>
      </c>
    </row>
    <row r="22" spans="1:7" s="21" customFormat="1" x14ac:dyDescent="0.25">
      <c r="A22" s="23" t="s">
        <v>135</v>
      </c>
      <c r="B22" s="23"/>
      <c r="C22" s="50"/>
      <c r="D22" s="50">
        <f t="shared" si="1"/>
        <v>840</v>
      </c>
      <c r="E22" s="50"/>
      <c r="F22" s="51">
        <f t="shared" si="0"/>
        <v>-9440</v>
      </c>
      <c r="G22" s="53">
        <f>IF(G21&gt;0,D22-E22,IF(F22&gt;0,F22,0))</f>
        <v>0</v>
      </c>
    </row>
    <row r="23" spans="1:7" s="21" customFormat="1" x14ac:dyDescent="0.25">
      <c r="A23" s="23" t="s">
        <v>136</v>
      </c>
      <c r="B23" s="23"/>
      <c r="C23" s="50"/>
      <c r="D23" s="50">
        <f t="shared" si="1"/>
        <v>840</v>
      </c>
      <c r="E23" s="50"/>
      <c r="F23" s="51">
        <f t="shared" si="0"/>
        <v>-8600</v>
      </c>
      <c r="G23" s="53">
        <f>IF(G22&gt;0,D23-E23,IF(F23&gt;0,F23,0))</f>
        <v>0</v>
      </c>
    </row>
    <row r="24" spans="1:7" s="21" customFormat="1" x14ac:dyDescent="0.25">
      <c r="A24" s="23" t="s">
        <v>137</v>
      </c>
      <c r="B24" s="23"/>
      <c r="C24" s="50"/>
      <c r="D24" s="50">
        <f t="shared" si="1"/>
        <v>840</v>
      </c>
      <c r="E24" s="50">
        <v>260</v>
      </c>
      <c r="F24" s="51">
        <f t="shared" si="0"/>
        <v>-8020</v>
      </c>
      <c r="G24" s="53">
        <f t="shared" ref="G24:G29" si="2">IF(G23&gt;0,D24-E24,IF(F24&gt;0,F24,0))</f>
        <v>0</v>
      </c>
    </row>
    <row r="25" spans="1:7" s="21" customFormat="1" x14ac:dyDescent="0.25">
      <c r="A25" s="23" t="s">
        <v>138</v>
      </c>
      <c r="B25" s="23"/>
      <c r="C25" s="50"/>
      <c r="D25" s="50">
        <f t="shared" si="1"/>
        <v>840</v>
      </c>
      <c r="E25" s="50"/>
      <c r="F25" s="51">
        <f t="shared" si="0"/>
        <v>-7180</v>
      </c>
      <c r="G25" s="53">
        <f t="shared" si="2"/>
        <v>0</v>
      </c>
    </row>
    <row r="26" spans="1:7" s="21" customFormat="1" x14ac:dyDescent="0.25">
      <c r="A26" s="23" t="s">
        <v>139</v>
      </c>
      <c r="B26" s="23"/>
      <c r="C26" s="50"/>
      <c r="D26" s="50">
        <f t="shared" si="1"/>
        <v>840</v>
      </c>
      <c r="E26" s="50"/>
      <c r="F26" s="51">
        <f t="shared" si="0"/>
        <v>-6340</v>
      </c>
      <c r="G26" s="53">
        <f t="shared" si="2"/>
        <v>0</v>
      </c>
    </row>
    <row r="27" spans="1:7" s="21" customFormat="1" x14ac:dyDescent="0.25">
      <c r="A27" s="23" t="s">
        <v>140</v>
      </c>
      <c r="B27" s="23"/>
      <c r="C27" s="50"/>
      <c r="D27" s="50">
        <f t="shared" si="1"/>
        <v>840</v>
      </c>
      <c r="E27" s="50">
        <v>1100</v>
      </c>
      <c r="F27" s="51">
        <f t="shared" si="0"/>
        <v>-6600</v>
      </c>
      <c r="G27" s="53">
        <f t="shared" si="2"/>
        <v>0</v>
      </c>
    </row>
    <row r="28" spans="1:7" s="21" customFormat="1" x14ac:dyDescent="0.25">
      <c r="A28" s="23" t="s">
        <v>141</v>
      </c>
      <c r="B28" s="23"/>
      <c r="C28" s="50"/>
      <c r="D28" s="50">
        <f t="shared" si="1"/>
        <v>840</v>
      </c>
      <c r="E28" s="50"/>
      <c r="F28" s="51">
        <f>F27+C28+D28-E28</f>
        <v>-5760</v>
      </c>
      <c r="G28" s="53">
        <f t="shared" si="2"/>
        <v>0</v>
      </c>
    </row>
    <row r="29" spans="1:7" s="21" customFormat="1" x14ac:dyDescent="0.25">
      <c r="A29" s="23" t="s">
        <v>142</v>
      </c>
      <c r="B29" s="23"/>
      <c r="C29" s="50"/>
      <c r="D29" s="50">
        <f t="shared" si="1"/>
        <v>840</v>
      </c>
      <c r="E29" s="50"/>
      <c r="F29" s="51">
        <f t="shared" ref="F29:F34" si="3">F28+C29+D29-E29</f>
        <v>-4920</v>
      </c>
      <c r="G29" s="53">
        <f t="shared" si="2"/>
        <v>0</v>
      </c>
    </row>
    <row r="30" spans="1:7" s="21" customFormat="1" x14ac:dyDescent="0.25">
      <c r="A30" s="23" t="s">
        <v>143</v>
      </c>
      <c r="B30" s="23"/>
      <c r="C30" s="50"/>
      <c r="D30" s="50">
        <f t="shared" si="1"/>
        <v>840</v>
      </c>
      <c r="E30" s="50"/>
      <c r="F30" s="51">
        <f t="shared" si="3"/>
        <v>-4080</v>
      </c>
      <c r="G30" s="53">
        <f>IF(G21&gt;0,D30-E30,IF(F30&gt;0,F30,0))</f>
        <v>0</v>
      </c>
    </row>
    <row r="31" spans="1:7" s="21" customFormat="1" x14ac:dyDescent="0.25">
      <c r="A31" s="23" t="s">
        <v>144</v>
      </c>
      <c r="B31" s="23"/>
      <c r="C31" s="50"/>
      <c r="D31" s="50">
        <f t="shared" si="1"/>
        <v>840</v>
      </c>
      <c r="E31" s="50">
        <v>350</v>
      </c>
      <c r="F31" s="51">
        <f t="shared" si="3"/>
        <v>-3590</v>
      </c>
      <c r="G31" s="53">
        <f t="shared" ref="G31:G34" si="4">IF(G30&gt;0,D31-E31,IF(F31&gt;0,F31,0))</f>
        <v>0</v>
      </c>
    </row>
    <row r="32" spans="1:7" s="21" customFormat="1" x14ac:dyDescent="0.25">
      <c r="A32" s="23" t="s">
        <v>145</v>
      </c>
      <c r="B32" s="23"/>
      <c r="C32" s="50"/>
      <c r="D32" s="50">
        <f t="shared" si="1"/>
        <v>840</v>
      </c>
      <c r="E32" s="50"/>
      <c r="F32" s="51">
        <f t="shared" si="3"/>
        <v>-2750</v>
      </c>
      <c r="G32" s="53">
        <f t="shared" si="4"/>
        <v>0</v>
      </c>
    </row>
    <row r="33" spans="1:9" s="21" customFormat="1" x14ac:dyDescent="0.25">
      <c r="A33" s="23" t="s">
        <v>146</v>
      </c>
      <c r="B33" s="23"/>
      <c r="C33" s="50"/>
      <c r="D33" s="50">
        <f t="shared" si="1"/>
        <v>840</v>
      </c>
      <c r="E33" s="50"/>
      <c r="F33" s="51">
        <f t="shared" si="3"/>
        <v>-1910</v>
      </c>
      <c r="G33" s="53">
        <f t="shared" si="4"/>
        <v>0</v>
      </c>
    </row>
    <row r="34" spans="1:9" s="21" customFormat="1" x14ac:dyDescent="0.25">
      <c r="A34" s="23" t="s">
        <v>147</v>
      </c>
      <c r="B34" s="23"/>
      <c r="C34" s="50"/>
      <c r="D34" s="50">
        <f t="shared" si="1"/>
        <v>840</v>
      </c>
      <c r="E34" s="50">
        <v>800</v>
      </c>
      <c r="F34" s="51">
        <f t="shared" si="3"/>
        <v>-1870</v>
      </c>
      <c r="G34" s="53">
        <f t="shared" si="4"/>
        <v>0</v>
      </c>
    </row>
    <row r="35" spans="1:9" s="21" customFormat="1" x14ac:dyDescent="0.25"/>
    <row r="36" spans="1:9" s="21" customFormat="1" x14ac:dyDescent="0.25"/>
    <row r="37" spans="1:9" s="21" customFormat="1" x14ac:dyDescent="0.25">
      <c r="A37" s="21" t="s">
        <v>148</v>
      </c>
      <c r="D37" s="21">
        <f>SUM(D9:D34)</f>
        <v>21000</v>
      </c>
      <c r="E37" s="21">
        <f>SUM(E10:E34)</f>
        <v>6250</v>
      </c>
      <c r="G37" s="54">
        <f>SUM(G21:G34)</f>
        <v>0</v>
      </c>
      <c r="H37" s="40" t="s">
        <v>149</v>
      </c>
      <c r="I37" s="40"/>
    </row>
    <row r="38" spans="1:9" s="21" customFormat="1" x14ac:dyDescent="0.25">
      <c r="E38" s="21">
        <f>E37/25</f>
        <v>250</v>
      </c>
      <c r="F38" s="21" t="s">
        <v>150</v>
      </c>
    </row>
  </sheetData>
  <pageMargins left="0.75" right="0.75" top="1" bottom="1" header="0.5" footer="0.5"/>
  <pageSetup paperSize="9" orientation="portrait" horizontalDpi="4294967292" verticalDpi="4294967292"/>
  <customProperties>
    <customPr name="EpmWorksheetKeyString_GUID" r:id="rId1"/>
  </customPropertie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45"/>
  <sheetViews>
    <sheetView tabSelected="1" workbookViewId="0">
      <selection activeCell="A3" sqref="A3"/>
    </sheetView>
  </sheetViews>
  <sheetFormatPr baseColWidth="10" defaultRowHeight="15.75" x14ac:dyDescent="0.25"/>
  <cols>
    <col min="7" max="7" width="31.875" customWidth="1"/>
    <col min="18" max="20" width="13" customWidth="1"/>
    <col min="23" max="23" width="11.5" customWidth="1"/>
    <col min="27" max="27" width="10.5" customWidth="1"/>
  </cols>
  <sheetData>
    <row r="1" spans="1:18" s="21" customFormat="1" x14ac:dyDescent="0.25">
      <c r="A1" s="28" t="s">
        <v>0</v>
      </c>
    </row>
    <row r="2" spans="1:18" s="21" customFormat="1" x14ac:dyDescent="0.25"/>
    <row r="3" spans="1:18" s="21" customFormat="1" x14ac:dyDescent="0.25">
      <c r="A3" s="30" t="s">
        <v>101</v>
      </c>
      <c r="B3" s="30"/>
      <c r="C3" s="30"/>
      <c r="D3" s="30"/>
      <c r="E3" s="30"/>
      <c r="F3" s="30"/>
      <c r="G3" s="30"/>
      <c r="H3" s="30"/>
      <c r="I3" s="30"/>
      <c r="J3" s="30"/>
      <c r="K3" s="30"/>
      <c r="L3" s="30"/>
      <c r="M3" s="30"/>
      <c r="N3" s="30"/>
      <c r="O3" s="30"/>
      <c r="P3" s="30"/>
      <c r="Q3" s="30"/>
    </row>
    <row r="4" spans="1:18" s="21" customFormat="1" x14ac:dyDescent="0.25">
      <c r="A4" s="31" t="s">
        <v>47</v>
      </c>
    </row>
    <row r="5" spans="1:18" s="21" customFormat="1" x14ac:dyDescent="0.25">
      <c r="H5" s="21" t="s">
        <v>102</v>
      </c>
    </row>
    <row r="6" spans="1:18" s="21" customFormat="1" x14ac:dyDescent="0.25">
      <c r="A6" s="21" t="s">
        <v>49</v>
      </c>
      <c r="G6" s="21" t="s">
        <v>50</v>
      </c>
      <c r="H6" s="32">
        <v>90000</v>
      </c>
      <c r="I6" s="21" t="s">
        <v>51</v>
      </c>
      <c r="J6" s="26" t="s">
        <v>151</v>
      </c>
      <c r="K6" s="26" t="s">
        <v>53</v>
      </c>
      <c r="L6" s="26" t="s">
        <v>54</v>
      </c>
    </row>
    <row r="7" spans="1:18" s="21" customFormat="1" x14ac:dyDescent="0.25">
      <c r="A7" s="21" t="s">
        <v>55</v>
      </c>
      <c r="J7" s="26" t="s">
        <v>56</v>
      </c>
      <c r="K7" s="24"/>
    </row>
    <row r="8" spans="1:18" s="21" customFormat="1" x14ac:dyDescent="0.25">
      <c r="J8" s="24"/>
      <c r="K8" s="24"/>
    </row>
    <row r="9" spans="1:18" s="21" customFormat="1" x14ac:dyDescent="0.25">
      <c r="C9" s="28" t="s">
        <v>57</v>
      </c>
      <c r="E9" s="21" t="s">
        <v>58</v>
      </c>
      <c r="H9" s="33">
        <v>6278</v>
      </c>
      <c r="I9" s="21" t="s">
        <v>59</v>
      </c>
      <c r="J9" s="21" t="s">
        <v>60</v>
      </c>
      <c r="L9" s="34"/>
    </row>
    <row r="10" spans="1:18" s="21" customFormat="1" x14ac:dyDescent="0.25">
      <c r="H10" s="35"/>
      <c r="L10" s="34"/>
    </row>
    <row r="11" spans="1:18" s="21" customFormat="1" x14ac:dyDescent="0.25">
      <c r="A11" s="21" t="s">
        <v>61</v>
      </c>
      <c r="H11" s="35"/>
      <c r="L11" s="34"/>
    </row>
    <row r="12" spans="1:18" s="21" customFormat="1" x14ac:dyDescent="0.25">
      <c r="A12" s="28" t="s">
        <v>62</v>
      </c>
      <c r="H12" s="35"/>
      <c r="L12" s="34"/>
    </row>
    <row r="13" spans="1:18" s="21" customFormat="1" x14ac:dyDescent="0.25"/>
    <row r="14" spans="1:18" s="21" customFormat="1" x14ac:dyDescent="0.25"/>
    <row r="15" spans="1:18" s="21" customFormat="1" x14ac:dyDescent="0.25">
      <c r="A15" s="30" t="s">
        <v>63</v>
      </c>
      <c r="B15" s="30"/>
      <c r="C15" s="30"/>
      <c r="D15" s="30"/>
      <c r="E15" s="30"/>
      <c r="F15" s="30"/>
      <c r="G15" s="30"/>
      <c r="H15" s="30"/>
      <c r="I15" s="30"/>
      <c r="J15" s="30"/>
      <c r="K15" s="30"/>
      <c r="L15" s="30"/>
      <c r="M15" s="30"/>
      <c r="N15" s="30"/>
      <c r="O15" s="30"/>
      <c r="P15" s="30"/>
      <c r="Q15" s="30"/>
    </row>
    <row r="16" spans="1:18" s="21" customFormat="1" x14ac:dyDescent="0.25">
      <c r="A16" s="57" t="s">
        <v>152</v>
      </c>
      <c r="B16" s="57"/>
      <c r="C16" s="57"/>
      <c r="D16" s="57"/>
      <c r="E16" s="57"/>
      <c r="F16" s="57"/>
      <c r="G16" s="57"/>
      <c r="H16" s="57"/>
      <c r="I16" s="57"/>
      <c r="J16" s="57"/>
      <c r="K16" s="57"/>
      <c r="L16" s="57"/>
      <c r="M16" s="57"/>
      <c r="N16" s="57"/>
      <c r="O16" s="57"/>
      <c r="P16" s="57"/>
      <c r="Q16" s="57"/>
      <c r="R16" s="57"/>
    </row>
    <row r="17" spans="1:18" s="21" customFormat="1" x14ac:dyDescent="0.25">
      <c r="A17" s="57"/>
      <c r="B17" s="57"/>
      <c r="C17" s="57"/>
      <c r="D17" s="57"/>
      <c r="E17" s="57"/>
      <c r="F17" s="57"/>
      <c r="G17" s="57"/>
      <c r="H17" s="57"/>
      <c r="I17" s="57"/>
      <c r="J17" s="57"/>
      <c r="K17" s="57"/>
      <c r="L17" s="57"/>
      <c r="M17" s="57"/>
      <c r="N17" s="57"/>
      <c r="O17" s="57"/>
      <c r="P17" s="57"/>
      <c r="Q17" s="57"/>
      <c r="R17" s="57"/>
    </row>
    <row r="18" spans="1:18" s="21" customFormat="1" x14ac:dyDescent="0.25">
      <c r="A18" s="36"/>
      <c r="B18" s="36"/>
      <c r="C18" s="36"/>
      <c r="D18" s="36"/>
      <c r="E18" s="36"/>
      <c r="F18" s="36"/>
      <c r="G18" s="36"/>
      <c r="H18" s="36"/>
      <c r="I18" s="36"/>
      <c r="J18" s="36"/>
      <c r="K18" s="36"/>
      <c r="L18" s="36"/>
      <c r="M18" s="36"/>
      <c r="N18" s="36"/>
      <c r="O18" s="36"/>
      <c r="P18" s="36"/>
      <c r="Q18" s="36"/>
      <c r="R18" s="36"/>
    </row>
    <row r="19" spans="1:18" s="21" customFormat="1" x14ac:dyDescent="0.25">
      <c r="A19" s="21" t="s">
        <v>103</v>
      </c>
    </row>
    <row r="20" spans="1:18" s="21" customFormat="1" x14ac:dyDescent="0.25"/>
    <row r="21" spans="1:18" s="21" customFormat="1" x14ac:dyDescent="0.25">
      <c r="C21" s="28" t="s">
        <v>66</v>
      </c>
      <c r="E21" s="21" t="s">
        <v>67</v>
      </c>
      <c r="H21" s="32">
        <v>20000</v>
      </c>
      <c r="I21" s="21" t="s">
        <v>59</v>
      </c>
      <c r="J21" s="21" t="s">
        <v>68</v>
      </c>
    </row>
    <row r="22" spans="1:18" s="21" customFormat="1" x14ac:dyDescent="0.25">
      <c r="C22" s="28" t="s">
        <v>69</v>
      </c>
      <c r="E22" s="21" t="s">
        <v>70</v>
      </c>
      <c r="H22" s="33">
        <v>3085</v>
      </c>
      <c r="I22" s="21" t="s">
        <v>104</v>
      </c>
      <c r="J22" s="37">
        <f>H$9-H22</f>
        <v>3193</v>
      </c>
      <c r="K22" s="21" t="s">
        <v>72</v>
      </c>
      <c r="M22" s="38"/>
    </row>
    <row r="23" spans="1:18" s="21" customFormat="1" x14ac:dyDescent="0.25"/>
    <row r="24" spans="1:18" s="21" customFormat="1" x14ac:dyDescent="0.25">
      <c r="A24" s="57" t="s">
        <v>105</v>
      </c>
      <c r="B24" s="57"/>
      <c r="C24" s="57"/>
      <c r="D24" s="57"/>
      <c r="E24" s="57"/>
      <c r="F24" s="57"/>
      <c r="G24" s="57"/>
      <c r="H24" s="57"/>
      <c r="I24" s="57"/>
      <c r="J24" s="57"/>
      <c r="K24" s="57"/>
      <c r="L24" s="57"/>
    </row>
    <row r="25" spans="1:18" s="21" customFormat="1" x14ac:dyDescent="0.25">
      <c r="A25" s="57"/>
      <c r="B25" s="57"/>
      <c r="C25" s="57"/>
      <c r="D25" s="57"/>
      <c r="E25" s="57"/>
      <c r="F25" s="57"/>
      <c r="G25" s="57"/>
      <c r="H25" s="57"/>
      <c r="I25" s="57"/>
      <c r="J25" s="57"/>
      <c r="K25" s="57"/>
      <c r="L25" s="57"/>
    </row>
    <row r="26" spans="1:18" s="21" customFormat="1" x14ac:dyDescent="0.25">
      <c r="N26" s="37"/>
    </row>
    <row r="27" spans="1:18" s="21" customFormat="1" x14ac:dyDescent="0.25">
      <c r="A27" s="30" t="s">
        <v>106</v>
      </c>
      <c r="B27" s="30"/>
      <c r="C27" s="30"/>
      <c r="D27" s="30"/>
      <c r="E27" s="30"/>
      <c r="F27" s="30"/>
      <c r="G27" s="30"/>
      <c r="H27" s="30"/>
      <c r="I27" s="30"/>
      <c r="J27" s="30"/>
      <c r="K27" s="30"/>
      <c r="L27" s="30"/>
      <c r="M27" s="30"/>
      <c r="N27" s="30"/>
      <c r="O27" s="30"/>
      <c r="P27" s="30"/>
      <c r="Q27" s="30"/>
    </row>
    <row r="28" spans="1:18" s="21" customFormat="1" x14ac:dyDescent="0.25">
      <c r="A28" s="21" t="s">
        <v>75</v>
      </c>
    </row>
    <row r="29" spans="1:18" s="21" customFormat="1" x14ac:dyDescent="0.25"/>
    <row r="30" spans="1:18" s="21" customFormat="1" x14ac:dyDescent="0.25">
      <c r="C30" s="28" t="s">
        <v>76</v>
      </c>
      <c r="E30" s="21" t="s">
        <v>77</v>
      </c>
      <c r="H30" s="32">
        <v>3380</v>
      </c>
      <c r="I30" s="21" t="s">
        <v>59</v>
      </c>
      <c r="J30" s="21" t="s">
        <v>78</v>
      </c>
    </row>
    <row r="31" spans="1:18" s="21" customFormat="1" x14ac:dyDescent="0.25">
      <c r="C31" s="28" t="s">
        <v>79</v>
      </c>
      <c r="E31" s="21" t="s">
        <v>80</v>
      </c>
      <c r="H31" s="33">
        <v>6934</v>
      </c>
      <c r="I31" s="21" t="s">
        <v>59</v>
      </c>
      <c r="J31" s="37">
        <f>+H$9-H31</f>
        <v>-656</v>
      </c>
      <c r="K31" s="21" t="s">
        <v>81</v>
      </c>
      <c r="M31" s="38"/>
    </row>
    <row r="32" spans="1:18" s="21" customFormat="1" x14ac:dyDescent="0.25"/>
    <row r="33" spans="1:17" s="21" customFormat="1" x14ac:dyDescent="0.25">
      <c r="A33" s="30" t="s">
        <v>82</v>
      </c>
      <c r="B33" s="30"/>
      <c r="C33" s="30"/>
      <c r="D33" s="30"/>
      <c r="E33" s="30"/>
      <c r="F33" s="30"/>
      <c r="G33" s="30"/>
      <c r="H33" s="30"/>
      <c r="I33" s="30"/>
      <c r="J33" s="30"/>
      <c r="K33" s="30"/>
      <c r="L33" s="30"/>
      <c r="M33" s="30"/>
      <c r="N33" s="30"/>
      <c r="O33" s="30"/>
      <c r="P33" s="30"/>
      <c r="Q33" s="30"/>
    </row>
    <row r="34" spans="1:17" s="21" customFormat="1" x14ac:dyDescent="0.25">
      <c r="A34" s="21" t="s">
        <v>153</v>
      </c>
      <c r="O34" s="24"/>
    </row>
    <row r="35" spans="1:17" s="21" customFormat="1" x14ac:dyDescent="0.25">
      <c r="A35" s="21" t="s">
        <v>154</v>
      </c>
      <c r="O35" s="24"/>
    </row>
    <row r="36" spans="1:17" s="21" customFormat="1" x14ac:dyDescent="0.25"/>
    <row r="37" spans="1:17" s="21" customFormat="1" x14ac:dyDescent="0.25">
      <c r="C37" s="28" t="s">
        <v>85</v>
      </c>
      <c r="E37" s="21" t="s">
        <v>86</v>
      </c>
      <c r="H37" s="32">
        <f>J37*L37/100</f>
        <v>0</v>
      </c>
      <c r="I37" s="21" t="s">
        <v>87</v>
      </c>
      <c r="J37" s="24">
        <v>0</v>
      </c>
      <c r="K37" s="21" t="s">
        <v>88</v>
      </c>
      <c r="L37" s="39">
        <v>8.1999999999999993</v>
      </c>
      <c r="M37" s="21" t="s">
        <v>89</v>
      </c>
    </row>
    <row r="38" spans="1:17" s="21" customFormat="1" x14ac:dyDescent="0.25">
      <c r="C38" s="28" t="s">
        <v>90</v>
      </c>
      <c r="E38" s="21" t="s">
        <v>91</v>
      </c>
      <c r="H38" s="32">
        <v>250</v>
      </c>
      <c r="I38" s="21" t="s">
        <v>87</v>
      </c>
      <c r="J38" s="21" t="s">
        <v>109</v>
      </c>
    </row>
    <row r="39" spans="1:17" s="21" customFormat="1" x14ac:dyDescent="0.25"/>
    <row r="40" spans="1:17" s="21" customFormat="1" x14ac:dyDescent="0.25">
      <c r="B40" s="21" t="s">
        <v>93</v>
      </c>
    </row>
    <row r="41" spans="1:17" s="21" customFormat="1" x14ac:dyDescent="0.25"/>
    <row r="42" spans="1:17" s="21" customFormat="1" x14ac:dyDescent="0.25">
      <c r="C42" s="28" t="s">
        <v>94</v>
      </c>
      <c r="E42" s="21" t="s">
        <v>95</v>
      </c>
      <c r="H42" s="35">
        <f>H37-H38</f>
        <v>-250</v>
      </c>
      <c r="I42" s="21" t="s">
        <v>59</v>
      </c>
      <c r="J42" s="21" t="s">
        <v>96</v>
      </c>
    </row>
    <row r="43" spans="1:17" s="21" customFormat="1" x14ac:dyDescent="0.25">
      <c r="C43" s="28" t="s">
        <v>97</v>
      </c>
      <c r="E43" s="21" t="s">
        <v>80</v>
      </c>
      <c r="H43" s="33">
        <v>6238</v>
      </c>
      <c r="I43" s="21" t="s">
        <v>59</v>
      </c>
      <c r="J43" s="37">
        <f>H$9-H43</f>
        <v>40</v>
      </c>
      <c r="K43" s="21" t="s">
        <v>98</v>
      </c>
    </row>
    <row r="44" spans="1:17" s="21" customFormat="1" x14ac:dyDescent="0.25"/>
    <row r="45" spans="1:17" s="21" customFormat="1" x14ac:dyDescent="0.25">
      <c r="B45" s="40" t="s">
        <v>99</v>
      </c>
      <c r="C45" s="40"/>
      <c r="D45" s="40"/>
      <c r="E45" s="40"/>
      <c r="F45" s="40"/>
      <c r="G45" s="40"/>
      <c r="H45" s="40">
        <f>J22+J31+J43*20</f>
        <v>3337</v>
      </c>
      <c r="I45" s="40" t="s">
        <v>59</v>
      </c>
      <c r="J45" s="21" t="s">
        <v>100</v>
      </c>
    </row>
  </sheetData>
  <mergeCells count="2">
    <mergeCell ref="A24:L25"/>
    <mergeCell ref="A16:R17"/>
  </mergeCells>
  <hyperlinks>
    <hyperlink ref="A4" r:id="rId1" location="/calculator/income-wealth-tax" xr:uid="{00000000-0004-0000-0500-000000000000}"/>
  </hyperlinks>
  <pageMargins left="0.75" right="0.75" top="1" bottom="1" header="0.5" footer="0.5"/>
  <pageSetup paperSize="9" orientation="portrait" horizontalDpi="4294967292" verticalDpi="4294967292"/>
  <customProperties>
    <customPr name="EpmWorksheetKeyString_GUID" r:id="rId2"/>
  </customPropertie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Sélection du canton</vt:lpstr>
      <vt:lpstr>Net</vt:lpstr>
      <vt:lpstr>Brut</vt:lpstr>
      <vt:lpstr>LU</vt:lpstr>
      <vt:lpstr>GR</vt:lpstr>
      <vt:lpstr>VD et VS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Heinrich Studer</dc:creator>
  <cp:lastModifiedBy>Zieltext</cp:lastModifiedBy>
  <dcterms:created xsi:type="dcterms:W3CDTF">2020-06-09T10:50:47Z</dcterms:created>
  <dcterms:modified xsi:type="dcterms:W3CDTF">2021-01-05T10:54:54Z</dcterms:modified>
</cp:coreProperties>
</file>