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JBFk8buj23U2nY7bHwwGUVFCnm+isGhVAYba32UssW4YCHyv5XsWZLaHesK4KebCrdGLKKxlIlLhjOrcO6niEg==" workbookSaltValue="sKRG0rR5+DcD0kwN7EVowA==" workbookSpinCount="100000" lockStructure="1"/>
  <bookViews>
    <workbookView xWindow="0" yWindow="120" windowWidth="16380" windowHeight="8070"/>
  </bookViews>
  <sheets>
    <sheet name="Meas" sheetId="1" r:id="rId1"/>
    <sheet name="Calc" sheetId="2" r:id="rId2"/>
  </sheets>
  <definedNames>
    <definedName name="_xlnm.Print_Area" localSheetId="0">Meas!$A$1:$K$109</definedName>
  </definedNames>
  <calcPr calcId="145621" concurrentCalc="0"/>
</workbook>
</file>

<file path=xl/calcChain.xml><?xml version="1.0" encoding="utf-8"?>
<calcChain xmlns="http://schemas.openxmlformats.org/spreadsheetml/2006/main">
  <c r="G9" i="2" l="1"/>
  <c r="D9" i="2"/>
  <c r="H1" i="2"/>
  <c r="K89" i="1"/>
  <c r="K50" i="1"/>
  <c r="K1" i="1"/>
  <c r="J83" i="1"/>
  <c r="E14" i="2"/>
  <c r="F14" i="2"/>
  <c r="E13" i="2"/>
  <c r="G14" i="2"/>
  <c r="F13" i="2"/>
  <c r="G13" i="2"/>
  <c r="H12" i="2"/>
  <c r="F12" i="2"/>
  <c r="G12" i="2"/>
  <c r="F11" i="2"/>
  <c r="G11" i="2"/>
  <c r="H9" i="2"/>
  <c r="F9" i="2"/>
  <c r="C4" i="2"/>
  <c r="C3" i="2"/>
  <c r="H11" i="2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F42" i="1"/>
  <c r="E42" i="1"/>
  <c r="F38" i="1"/>
  <c r="E38" i="1"/>
  <c r="E34" i="1"/>
  <c r="F43" i="1"/>
  <c r="E28" i="1"/>
  <c r="E43" i="1"/>
  <c r="H78" i="1"/>
  <c r="H10" i="2"/>
  <c r="C15" i="2"/>
  <c r="H75" i="1"/>
  <c r="H42" i="1"/>
  <c r="H74" i="1"/>
  <c r="H77" i="1"/>
  <c r="H76" i="1"/>
  <c r="G43" i="1"/>
  <c r="H43" i="1"/>
  <c r="E10" i="2"/>
  <c r="F10" i="2"/>
  <c r="J77" i="1"/>
  <c r="G10" i="2"/>
  <c r="C16" i="2"/>
  <c r="C17" i="2"/>
  <c r="C18" i="2"/>
</calcChain>
</file>

<file path=xl/sharedStrings.xml><?xml version="1.0" encoding="utf-8"?>
<sst xmlns="http://schemas.openxmlformats.org/spreadsheetml/2006/main" count="176" uniqueCount="107">
  <si>
    <t>Machine brand</t>
  </si>
  <si>
    <t>Type</t>
  </si>
  <si>
    <t>Date of testing</t>
  </si>
  <si>
    <t>Rated voltage</t>
  </si>
  <si>
    <t>V</t>
  </si>
  <si>
    <t>°C</t>
  </si>
  <si>
    <t>Input voltage</t>
  </si>
  <si>
    <t>time</t>
  </si>
  <si>
    <t>Cup heater</t>
  </si>
  <si>
    <t>on/off</t>
  </si>
  <si>
    <t>Rinsing</t>
  </si>
  <si>
    <t>….</t>
  </si>
  <si>
    <t>Measurement equipment used:</t>
  </si>
  <si>
    <t/>
  </si>
  <si>
    <t>brewing 40 gr.</t>
  </si>
  <si>
    <t>Coffee type used</t>
  </si>
  <si>
    <t>Temp in cup</t>
  </si>
  <si>
    <t>Weight total</t>
  </si>
  <si>
    <t>g</t>
  </si>
  <si>
    <t>Weight of cup</t>
  </si>
  <si>
    <t>Weight of coffee</t>
  </si>
  <si>
    <t>brewing 120 gr.</t>
  </si>
  <si>
    <t>brewing 2x40gr.</t>
  </si>
  <si>
    <t>Summary brew function</t>
  </si>
  <si>
    <t>Single 40</t>
  </si>
  <si>
    <t>Single120</t>
  </si>
  <si>
    <t>Double40</t>
  </si>
  <si>
    <t>Average</t>
  </si>
  <si>
    <t>Temperature of servings</t>
  </si>
  <si>
    <t>Weight of servings</t>
  </si>
  <si>
    <t>Energy consumption after 40 min.</t>
  </si>
  <si>
    <t>Wh</t>
  </si>
  <si>
    <t>Energy consumption after 100 min.</t>
  </si>
  <si>
    <t>Steaming function First time</t>
  </si>
  <si>
    <t>Weight of water (target=100g)</t>
  </si>
  <si>
    <t>T water in beaker initial</t>
  </si>
  <si>
    <t>Weight after steaming</t>
  </si>
  <si>
    <t>T water after steaming</t>
  </si>
  <si>
    <t>Energy used</t>
  </si>
  <si>
    <t>……….Brew a coffee in between…………</t>
  </si>
  <si>
    <t>Steaming function Second time</t>
  </si>
  <si>
    <t>Steaming function Third time</t>
  </si>
  <si>
    <t>Summary steam function</t>
  </si>
  <si>
    <t>Msrmt 1</t>
  </si>
  <si>
    <t>Msrmt 2</t>
  </si>
  <si>
    <t>Msrmt 3</t>
  </si>
  <si>
    <t>Standby energy use</t>
  </si>
  <si>
    <t>Energy use 60 minutes</t>
  </si>
  <si>
    <t>Power management system?</t>
  </si>
  <si>
    <t>Resulting standby energy is:</t>
  </si>
  <si>
    <t>Explanation:A power management system switches the machine automatically to standby or off mode.</t>
  </si>
  <si>
    <t>Off energy use</t>
  </si>
  <si>
    <t>Take standby value in case no "off" mode exists</t>
  </si>
  <si>
    <t>Calculation Energy consumption value</t>
  </si>
  <si>
    <t>Benchmark for Coffee Period</t>
  </si>
  <si>
    <t>Energy benchmark for the brewings</t>
  </si>
  <si>
    <t>Energy benchmark for the heating Up</t>
  </si>
  <si>
    <t>Weighting factor based on use frequency for function i</t>
  </si>
  <si>
    <t>Benchmark energy value for function i (Wh)</t>
  </si>
  <si>
    <r>
      <t xml:space="preserve">Function i available
</t>
    </r>
    <r>
      <rPr>
        <i/>
        <sz val="11"/>
        <color rgb="FF000000"/>
        <rFont val="Calibri"/>
        <family val="2"/>
      </rPr>
      <t>(yes = 1; no = 0)</t>
    </r>
  </si>
  <si>
    <t>Weighting factor x benchmark energy value</t>
  </si>
  <si>
    <t>Corrected benchmark energy (Wh)</t>
  </si>
  <si>
    <t>Measured energy for function i x weighting factor (Wh)</t>
  </si>
  <si>
    <t>Coffee period</t>
  </si>
  <si>
    <t>Steam function</t>
  </si>
  <si>
    <t>Standby mode</t>
  </si>
  <si>
    <t>Off mode</t>
  </si>
  <si>
    <t>Grinding</t>
  </si>
  <si>
    <t>Total energy consumption (Wh)</t>
  </si>
  <si>
    <t>Total Benchmark (Wh)</t>
  </si>
  <si>
    <t>Equipment</t>
  </si>
  <si>
    <t>Equipment number</t>
  </si>
  <si>
    <t>Last calibration</t>
  </si>
  <si>
    <t>Next calibration</t>
  </si>
  <si>
    <t>Auto Shut off</t>
  </si>
  <si>
    <t>min</t>
  </si>
  <si>
    <t>Measurements according to  EN60661:2014</t>
  </si>
  <si>
    <t>Energy consumption of coffee makers</t>
  </si>
  <si>
    <t>Signature test engineer</t>
  </si>
  <si>
    <t>Default settings</t>
  </si>
  <si>
    <r>
      <t xml:space="preserve">T </t>
    </r>
    <r>
      <rPr>
        <sz val="8"/>
        <color rgb="FF000000"/>
        <rFont val="Calibri"/>
        <family val="2"/>
      </rPr>
      <t>ambient</t>
    </r>
  </si>
  <si>
    <r>
      <t xml:space="preserve">T </t>
    </r>
    <r>
      <rPr>
        <sz val="8"/>
        <color rgb="FF000000"/>
        <rFont val="Calibri"/>
        <family val="2"/>
      </rPr>
      <t>machine</t>
    </r>
  </si>
  <si>
    <r>
      <t xml:space="preserve">T </t>
    </r>
    <r>
      <rPr>
        <sz val="8"/>
        <color rgb="FF000000"/>
        <rFont val="Calibri"/>
        <family val="2"/>
      </rPr>
      <t>water in reservoir</t>
    </r>
  </si>
  <si>
    <t>yes / no</t>
  </si>
  <si>
    <t>Enter N/A if no  cup heater present</t>
  </si>
  <si>
    <t>Enter N/A if no power management system present</t>
  </si>
  <si>
    <t>Measurement § 26.Z2.2</t>
  </si>
  <si>
    <t>Energy benchmark for the ready to use</t>
  </si>
  <si>
    <t>Measurement § 26.Z2.3</t>
  </si>
  <si>
    <t>Measurement § 26.Z2.4</t>
  </si>
  <si>
    <t>Measurement § 26.Z2.5</t>
  </si>
  <si>
    <t>Grinding function?</t>
  </si>
  <si>
    <r>
      <t xml:space="preserve">Energy consumption value (%)
</t>
    </r>
    <r>
      <rPr>
        <i/>
        <sz val="11"/>
        <color rgb="FF000000"/>
        <rFont val="Calibri"/>
        <family val="2"/>
      </rPr>
      <t>§ 26.Z2.6.4 (7)</t>
    </r>
  </si>
  <si>
    <r>
      <t xml:space="preserve">§26.Z2.6.4
</t>
    </r>
    <r>
      <rPr>
        <i/>
        <sz val="11"/>
        <color rgb="FF000000"/>
        <rFont val="Calibri"/>
        <family val="2"/>
      </rPr>
      <t>(table Z1)</t>
    </r>
  </si>
  <si>
    <t>Test engineer</t>
  </si>
  <si>
    <t>Energy safe mode</t>
  </si>
  <si>
    <t>Testing organisation</t>
  </si>
  <si>
    <r>
      <t xml:space="preserve">Delta T </t>
    </r>
    <r>
      <rPr>
        <sz val="8"/>
        <color rgb="FF000000"/>
        <rFont val="Calibri"/>
        <family val="2"/>
      </rPr>
      <t>steam</t>
    </r>
  </si>
  <si>
    <t>Test report number</t>
  </si>
  <si>
    <t>Efficiency class</t>
  </si>
  <si>
    <t>no</t>
  </si>
  <si>
    <r>
      <t>B</t>
    </r>
    <r>
      <rPr>
        <vertAlign val="subscript"/>
        <sz val="11"/>
        <color rgb="FF000000"/>
        <rFont val="Calibri"/>
        <family val="2"/>
      </rPr>
      <t>heating up</t>
    </r>
    <r>
      <rPr>
        <sz val="11"/>
        <color rgb="FF000000"/>
        <rFont val="Calibri"/>
        <family val="2"/>
      </rPr>
      <t xml:space="preserve"> + B</t>
    </r>
    <r>
      <rPr>
        <vertAlign val="subscript"/>
        <sz val="11"/>
        <color rgb="FF000000"/>
        <rFont val="Calibri"/>
        <family val="2"/>
      </rPr>
      <t xml:space="preserve">ready to use </t>
    </r>
    <r>
      <rPr>
        <sz val="11"/>
        <color rgb="FF000000"/>
        <rFont val="Calibri"/>
        <family val="2"/>
      </rPr>
      <t>= B</t>
    </r>
    <r>
      <rPr>
        <vertAlign val="subscript"/>
        <sz val="11"/>
        <color rgb="FF000000"/>
        <rFont val="Calibri"/>
        <family val="2"/>
      </rPr>
      <t>hu&amp;ready</t>
    </r>
    <r>
      <rPr>
        <sz val="11"/>
        <color rgb="FF000000"/>
        <rFont val="Calibri"/>
        <family val="2"/>
      </rPr>
      <t xml:space="preserve"> = 43.5 Wh</t>
    </r>
  </si>
  <si>
    <r>
      <rPr>
        <sz val="10"/>
        <color rgb="FF000000"/>
        <rFont val="Calibri"/>
        <family val="2"/>
      </rPr>
      <t xml:space="preserve">A+++
A++
A+
A
B
C
</t>
    </r>
    <r>
      <rPr>
        <sz val="11"/>
        <color rgb="FF000000"/>
        <rFont val="Calibri"/>
        <family val="2"/>
      </rPr>
      <t>D</t>
    </r>
  </si>
  <si>
    <t>Classes according to the 
Energy consumption value</t>
  </si>
  <si>
    <t xml:space="preserve">               x &lt; 37%
  37% ≤ x &lt; 46%
  46% ≤ x &lt; 58%
  58% ≤ x &lt; 72%
  72% ≤ x &lt; 90%
  90% ≤ x &lt; 112%
112% ≤ x </t>
  </si>
  <si>
    <t>correct value is essential (part of the calculation)</t>
  </si>
  <si>
    <t>The annual consumption
 is the Total energy consumption (Wh) multiplied with 365.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</si>
</sst>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u/>
      <sz val="11"/>
      <color rgb="FF000000"/>
      <name val="Calibri"/>
      <family val="2"/>
    </font>
    <font>
      <b/>
      <u/>
      <sz val="11"/>
      <name val="Calibri"/>
      <family val="2"/>
    </font>
    <font>
      <sz val="8"/>
      <color rgb="FF000000"/>
      <name val="Calibri"/>
      <family val="2"/>
    </font>
    <font>
      <sz val="10"/>
      <color rgb="FF000000"/>
      <name val="Trebuchet MS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vertAlign val="subscript"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8"/>
      <color indexed="55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1" tint="0.499984740745262"/>
        <bgColor rgb="FFF2F2F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" fillId="2" borderId="0" xfId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1" fillId="2" borderId="0" xfId="1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0" fontId="3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center" vertical="center"/>
    </xf>
    <xf numFmtId="2" fontId="1" fillId="2" borderId="1" xfId="1" applyNumberForma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11" fillId="2" borderId="0" xfId="1" applyFont="1" applyFill="1" applyAlignment="1">
      <alignment vertical="center"/>
    </xf>
    <xf numFmtId="0" fontId="1" fillId="2" borderId="1" xfId="1" applyFont="1" applyFill="1" applyBorder="1" applyAlignment="1">
      <alignment vertical="center" wrapText="1"/>
    </xf>
    <xf numFmtId="1" fontId="1" fillId="2" borderId="1" xfId="1" applyNumberFormat="1" applyFont="1" applyFill="1" applyBorder="1" applyAlignment="1">
      <alignment horizontal="right" vertical="center" wrapText="1"/>
    </xf>
    <xf numFmtId="164" fontId="1" fillId="2" borderId="1" xfId="1" applyNumberFormat="1" applyFont="1" applyFill="1" applyBorder="1" applyAlignment="1">
      <alignment horizontal="right" vertical="center" wrapText="1"/>
    </xf>
    <xf numFmtId="1" fontId="4" fillId="2" borderId="1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13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164" fontId="1" fillId="2" borderId="2" xfId="1" applyNumberFormat="1" applyFill="1" applyBorder="1" applyAlignment="1">
      <alignment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49" fontId="1" fillId="2" borderId="11" xfId="1" applyNumberFormat="1" applyFill="1" applyBorder="1" applyAlignment="1">
      <alignment vertical="center"/>
    </xf>
    <xf numFmtId="0" fontId="1" fillId="0" borderId="0" xfId="1" applyBorder="1" applyAlignment="1">
      <alignment vertical="center"/>
    </xf>
    <xf numFmtId="0" fontId="0" fillId="0" borderId="0" xfId="0" applyBorder="1"/>
    <xf numFmtId="0" fontId="16" fillId="2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1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15" xfId="1" applyFont="1" applyFill="1" applyBorder="1" applyAlignment="1">
      <alignment vertical="center"/>
    </xf>
    <xf numFmtId="0" fontId="1" fillId="2" borderId="15" xfId="1" applyFill="1" applyBorder="1" applyAlignment="1">
      <alignment vertical="center"/>
    </xf>
    <xf numFmtId="0" fontId="19" fillId="2" borderId="0" xfId="1" applyFont="1" applyFill="1" applyAlignment="1">
      <alignment vertical="center"/>
    </xf>
    <xf numFmtId="164" fontId="1" fillId="4" borderId="1" xfId="1" applyNumberFormat="1" applyFill="1" applyBorder="1" applyAlignment="1">
      <alignment vertical="center"/>
    </xf>
    <xf numFmtId="0" fontId="1" fillId="3" borderId="2" xfId="1" applyFill="1" applyBorder="1" applyAlignment="1" applyProtection="1">
      <alignment horizontal="right" vertical="center"/>
      <protection locked="0"/>
    </xf>
    <xf numFmtId="0" fontId="1" fillId="3" borderId="1" xfId="1" applyFill="1" applyBorder="1" applyAlignment="1" applyProtection="1">
      <alignment vertical="center"/>
      <protection locked="0"/>
    </xf>
    <xf numFmtId="0" fontId="1" fillId="0" borderId="1" xfId="1" applyFill="1" applyBorder="1" applyAlignment="1" applyProtection="1">
      <alignment vertical="center"/>
      <protection locked="0"/>
    </xf>
    <xf numFmtId="0" fontId="1" fillId="0" borderId="1" xfId="1" applyFill="1" applyBorder="1" applyAlignment="1" applyProtection="1">
      <alignment horizontal="right" vertical="center"/>
      <protection locked="0"/>
    </xf>
    <xf numFmtId="0" fontId="1" fillId="3" borderId="1" xfId="1" applyFill="1" applyBorder="1" applyAlignment="1" applyProtection="1">
      <alignment horizontal="right" vertical="center"/>
      <protection locked="0"/>
    </xf>
    <xf numFmtId="164" fontId="1" fillId="3" borderId="2" xfId="1" applyNumberFormat="1" applyFill="1" applyBorder="1" applyAlignment="1" applyProtection="1">
      <alignment vertical="center"/>
      <protection locked="0"/>
    </xf>
    <xf numFmtId="164" fontId="1" fillId="3" borderId="1" xfId="1" applyNumberFormat="1" applyFill="1" applyBorder="1" applyAlignment="1" applyProtection="1">
      <alignment vertical="center"/>
      <protection locked="0"/>
    </xf>
    <xf numFmtId="164" fontId="1" fillId="3" borderId="3" xfId="1" applyNumberFormat="1" applyFill="1" applyBorder="1" applyAlignment="1" applyProtection="1">
      <alignment vertical="center"/>
      <protection locked="0"/>
    </xf>
    <xf numFmtId="2" fontId="1" fillId="3" borderId="1" xfId="1" applyNumberFormat="1" applyFill="1" applyBorder="1" applyAlignment="1" applyProtection="1">
      <alignment vertical="center"/>
      <protection locked="0"/>
    </xf>
    <xf numFmtId="1" fontId="1" fillId="3" borderId="1" xfId="1" applyNumberFormat="1" applyFill="1" applyBorder="1" applyAlignment="1" applyProtection="1">
      <alignment horizontal="right" vertical="center"/>
      <protection locked="0"/>
    </xf>
    <xf numFmtId="164" fontId="1" fillId="2" borderId="1" xfId="1" applyNumberFormat="1" applyFill="1" applyBorder="1" applyAlignment="1">
      <alignment vertical="center"/>
    </xf>
    <xf numFmtId="164" fontId="1" fillId="2" borderId="5" xfId="1" applyNumberFormat="1" applyFill="1" applyBorder="1" applyAlignment="1">
      <alignment vertical="center"/>
    </xf>
    <xf numFmtId="0" fontId="1" fillId="2" borderId="0" xfId="1" applyNumberFormat="1" applyFill="1" applyAlignment="1">
      <alignment horizontal="right" vertical="top"/>
    </xf>
    <xf numFmtId="0" fontId="1" fillId="2" borderId="0" xfId="1" applyFill="1" applyAlignment="1">
      <alignment horizontal="right" vertical="top"/>
    </xf>
    <xf numFmtId="49" fontId="1" fillId="2" borderId="0" xfId="1" applyNumberFormat="1" applyFill="1" applyAlignment="1">
      <alignment horizontal="right" vertical="top"/>
    </xf>
    <xf numFmtId="0" fontId="1" fillId="0" borderId="0" xfId="1" applyFont="1" applyAlignment="1">
      <alignment vertical="center"/>
    </xf>
    <xf numFmtId="0" fontId="20" fillId="0" borderId="0" xfId="0" applyFont="1" applyAlignment="1">
      <alignment horizontal="justify" vertical="center"/>
    </xf>
    <xf numFmtId="165" fontId="2" fillId="2" borderId="10" xfId="1" applyNumberFormat="1" applyFont="1" applyFill="1" applyBorder="1" applyAlignment="1">
      <alignment horizontal="right" vertical="center" wrapText="1"/>
    </xf>
    <xf numFmtId="164" fontId="14" fillId="2" borderId="10" xfId="1" applyNumberFormat="1" applyFont="1" applyFill="1" applyBorder="1" applyAlignment="1">
      <alignment horizontal="right" vertical="center" wrapText="1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vertical="center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0" xfId="1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0" xfId="0" applyFont="1" applyFill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10" xfId="0" applyNumberFormat="1" applyFont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protection locked="0"/>
    </xf>
    <xf numFmtId="0" fontId="0" fillId="0" borderId="12" xfId="0" applyFont="1" applyFill="1" applyBorder="1" applyAlignment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3" borderId="4" xfId="1" applyNumberForma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3" borderId="10" xfId="1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1" fillId="3" borderId="10" xfId="1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1" fillId="2" borderId="1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2" borderId="12" xfId="1" applyNumberFormat="1" applyFill="1" applyBorder="1" applyAlignment="1">
      <alignment vertical="center"/>
    </xf>
    <xf numFmtId="49" fontId="1" fillId="2" borderId="1" xfId="1" applyNumberForma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 indent="3"/>
    </xf>
    <xf numFmtId="0" fontId="0" fillId="0" borderId="5" xfId="0" applyBorder="1" applyAlignment="1">
      <alignment horizontal="left" vertical="center" wrapText="1" indent="3"/>
    </xf>
    <xf numFmtId="0" fontId="0" fillId="0" borderId="6" xfId="0" applyBorder="1" applyAlignment="1">
      <alignment horizontal="left" vertical="center" wrapText="1" indent="3"/>
    </xf>
    <xf numFmtId="0" fontId="1" fillId="2" borderId="0" xfId="1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3"/>
    </xf>
    <xf numFmtId="49" fontId="10" fillId="2" borderId="0" xfId="1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0" fillId="2" borderId="8" xfId="1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2">
    <cellStyle name="Standard" xfId="0" builtinId="0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X183"/>
  <sheetViews>
    <sheetView tabSelected="1" topLeftCell="B1" zoomScale="130" zoomScaleNormal="130" zoomScalePageLayoutView="115" workbookViewId="0">
      <selection activeCell="I23" sqref="I23"/>
    </sheetView>
  </sheetViews>
  <sheetFormatPr baseColWidth="10" defaultRowHeight="15" x14ac:dyDescent="0.2"/>
  <cols>
    <col min="1" max="1" width="4.28515625" customWidth="1"/>
    <col min="2" max="5" width="9.28515625" style="1"/>
    <col min="6" max="6" width="10.5703125" style="1" bestFit="1" customWidth="1"/>
    <col min="7" max="8" width="9.28515625" style="1"/>
    <col min="9" max="9" width="10.7109375" style="1"/>
    <col min="10" max="10" width="9.28515625" style="1"/>
    <col min="11" max="11" width="11" style="1" bestFit="1" customWidth="1"/>
    <col min="12" max="12" width="5" style="1" customWidth="1"/>
    <col min="13" max="13" width="15" style="1"/>
    <col min="14" max="14" width="13.28515625" style="1"/>
    <col min="15" max="15" width="13" style="1"/>
    <col min="16" max="17" width="12.85546875" style="1"/>
    <col min="18" max="18" width="11.28515625" style="1"/>
    <col min="19" max="19" width="15" style="1"/>
    <col min="20" max="258" width="9.28515625" style="1"/>
  </cols>
  <sheetData>
    <row r="1" spans="2:258" ht="23.25" x14ac:dyDescent="0.2">
      <c r="B1" s="43" t="s">
        <v>77</v>
      </c>
      <c r="C1" s="2"/>
      <c r="D1" s="2"/>
      <c r="E1" s="2"/>
      <c r="F1" s="2"/>
      <c r="G1" s="2"/>
      <c r="H1" s="2"/>
      <c r="I1" s="2"/>
      <c r="J1" s="2"/>
      <c r="K1" s="59">
        <f>E103</f>
        <v>0</v>
      </c>
    </row>
    <row r="2" spans="2:258" ht="18.75" x14ac:dyDescent="0.2">
      <c r="B2" s="27" t="s">
        <v>76</v>
      </c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</row>
    <row r="3" spans="2:258" x14ac:dyDescent="0.2">
      <c r="B3" s="5"/>
      <c r="C3" s="5"/>
      <c r="D3" s="2"/>
      <c r="E3" s="2"/>
      <c r="F3" s="2"/>
      <c r="G3" s="2"/>
      <c r="H3" s="2"/>
      <c r="I3" s="2"/>
      <c r="J3" s="2"/>
      <c r="K3" s="2"/>
    </row>
    <row r="4" spans="2:258" x14ac:dyDescent="0.2">
      <c r="B4" s="42" t="s">
        <v>0</v>
      </c>
      <c r="C4" s="2"/>
      <c r="D4" s="2"/>
      <c r="E4" s="65"/>
      <c r="F4" s="65"/>
      <c r="G4" s="65"/>
      <c r="H4" s="65"/>
      <c r="I4" s="2"/>
      <c r="J4" s="2"/>
      <c r="K4" s="2"/>
    </row>
    <row r="5" spans="2:258" x14ac:dyDescent="0.2">
      <c r="B5" s="2" t="s">
        <v>1</v>
      </c>
      <c r="C5" s="2"/>
      <c r="D5" s="2"/>
      <c r="E5" s="66"/>
      <c r="F5" s="67"/>
      <c r="G5" s="67"/>
      <c r="H5" s="68"/>
      <c r="I5" s="2"/>
      <c r="J5" s="2"/>
      <c r="K5" s="2"/>
    </row>
    <row r="6" spans="2:258" x14ac:dyDescent="0.2">
      <c r="B6" s="2" t="s">
        <v>3</v>
      </c>
      <c r="C6" s="2"/>
      <c r="D6" s="2"/>
      <c r="E6" s="45"/>
      <c r="F6" s="2" t="s">
        <v>4</v>
      </c>
      <c r="G6" s="2"/>
      <c r="H6" s="2"/>
      <c r="I6" s="2"/>
      <c r="J6" s="2"/>
      <c r="K6" s="2"/>
    </row>
    <row r="7" spans="2:258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</row>
    <row r="8" spans="2:258" x14ac:dyDescent="0.2">
      <c r="B8" s="2" t="s">
        <v>80</v>
      </c>
      <c r="C8" s="2"/>
      <c r="D8" s="2"/>
      <c r="E8" s="51"/>
      <c r="F8" s="3" t="s">
        <v>5</v>
      </c>
      <c r="G8" s="2"/>
      <c r="H8" s="2"/>
      <c r="I8" s="2"/>
      <c r="J8" s="2"/>
      <c r="K8" s="2"/>
    </row>
    <row r="9" spans="2:258" x14ac:dyDescent="0.2">
      <c r="B9" s="2" t="s">
        <v>81</v>
      </c>
      <c r="C9" s="2"/>
      <c r="D9" s="2"/>
      <c r="E9" s="50"/>
      <c r="F9" s="3" t="s">
        <v>5</v>
      </c>
      <c r="G9" s="2"/>
      <c r="H9" s="2"/>
      <c r="I9" s="2"/>
      <c r="J9" s="2"/>
      <c r="K9" s="2"/>
    </row>
    <row r="10" spans="2:258" x14ac:dyDescent="0.2">
      <c r="B10" s="2" t="s">
        <v>82</v>
      </c>
      <c r="C10" s="2"/>
      <c r="D10" s="2"/>
      <c r="E10" s="50"/>
      <c r="F10" s="3" t="s">
        <v>5</v>
      </c>
      <c r="G10" s="6" t="s">
        <v>105</v>
      </c>
      <c r="H10" s="2"/>
      <c r="I10" s="2"/>
      <c r="J10" s="2"/>
      <c r="K10" s="2"/>
    </row>
    <row r="11" spans="2:258" x14ac:dyDescent="0.2">
      <c r="B11" s="2" t="s">
        <v>6</v>
      </c>
      <c r="C11" s="2"/>
      <c r="D11" s="2"/>
      <c r="E11" s="46"/>
      <c r="F11" s="2" t="s">
        <v>4</v>
      </c>
      <c r="G11" s="2"/>
      <c r="H11" s="2"/>
      <c r="I11" s="2"/>
      <c r="J11" s="2"/>
      <c r="K11" s="2"/>
    </row>
    <row r="12" spans="2:258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</row>
    <row r="13" spans="2:258" x14ac:dyDescent="0.2">
      <c r="B13" s="4" t="s">
        <v>79</v>
      </c>
      <c r="C13" s="2"/>
      <c r="D13" s="2"/>
      <c r="E13" s="5"/>
      <c r="F13" s="2"/>
      <c r="G13" s="2"/>
      <c r="H13" s="2"/>
      <c r="I13" s="2"/>
      <c r="J13" s="2"/>
      <c r="K13" s="2"/>
    </row>
    <row r="14" spans="2:258" x14ac:dyDescent="0.2">
      <c r="B14" s="2" t="s">
        <v>74</v>
      </c>
      <c r="C14" s="2"/>
      <c r="D14" s="2" t="s">
        <v>7</v>
      </c>
      <c r="E14" s="47"/>
      <c r="F14" s="2" t="s">
        <v>75</v>
      </c>
      <c r="G14" s="6" t="s">
        <v>85</v>
      </c>
      <c r="H14" s="2"/>
      <c r="I14" s="2"/>
      <c r="J14" s="2"/>
      <c r="K14" s="2"/>
    </row>
    <row r="15" spans="2:258" x14ac:dyDescent="0.2">
      <c r="B15" s="2" t="s">
        <v>95</v>
      </c>
      <c r="C15" s="2"/>
      <c r="D15" s="2" t="s">
        <v>7</v>
      </c>
      <c r="E15" s="47"/>
      <c r="F15" s="2" t="s">
        <v>75</v>
      </c>
      <c r="G15" s="6"/>
      <c r="H15" s="2"/>
      <c r="I15" s="2"/>
      <c r="J15" s="2"/>
      <c r="K15" s="2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</row>
    <row r="16" spans="2:258" x14ac:dyDescent="0.2">
      <c r="B16" s="2" t="s">
        <v>8</v>
      </c>
      <c r="C16" s="2"/>
      <c r="D16" s="2" t="s">
        <v>9</v>
      </c>
      <c r="E16" s="48"/>
      <c r="F16" s="2"/>
      <c r="G16" s="6" t="s">
        <v>84</v>
      </c>
      <c r="H16" s="2"/>
      <c r="I16" s="2"/>
      <c r="J16" s="2"/>
      <c r="K16" s="2"/>
    </row>
    <row r="17" spans="2:258" x14ac:dyDescent="0.2">
      <c r="B17" s="7" t="s">
        <v>10</v>
      </c>
      <c r="C17" s="7"/>
      <c r="D17" s="7" t="s">
        <v>83</v>
      </c>
      <c r="E17" s="49"/>
      <c r="F17" s="2"/>
      <c r="G17" s="2"/>
      <c r="H17" s="2"/>
      <c r="I17" s="2"/>
      <c r="J17" s="2"/>
      <c r="K17" s="2"/>
    </row>
    <row r="18" spans="2:258" x14ac:dyDescent="0.2">
      <c r="B18" s="69" t="s">
        <v>11</v>
      </c>
      <c r="C18" s="69"/>
      <c r="D18" s="2"/>
      <c r="E18" s="49"/>
      <c r="F18" s="2"/>
      <c r="G18" s="2"/>
      <c r="H18" s="2"/>
      <c r="I18" s="2"/>
      <c r="J18" s="2"/>
      <c r="K18" s="2"/>
    </row>
    <row r="19" spans="2:258" x14ac:dyDescent="0.2">
      <c r="B19" s="69" t="s">
        <v>11</v>
      </c>
      <c r="C19" s="69"/>
      <c r="D19" s="2"/>
      <c r="E19" s="49"/>
      <c r="F19" s="2"/>
      <c r="G19" s="2"/>
      <c r="H19" s="2"/>
      <c r="I19" s="2"/>
      <c r="J19" s="2"/>
      <c r="K19" s="2"/>
    </row>
    <row r="20" spans="2:258" x14ac:dyDescent="0.2">
      <c r="B20" s="2"/>
      <c r="C20" s="2"/>
      <c r="D20" s="2"/>
      <c r="E20" s="5"/>
      <c r="F20" s="2"/>
      <c r="G20" s="2"/>
      <c r="H20" s="2"/>
      <c r="I20" s="2"/>
      <c r="J20" s="2"/>
      <c r="K20" s="2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</row>
    <row r="21" spans="2:258" ht="18.75" x14ac:dyDescent="0.2">
      <c r="B21" s="37" t="s">
        <v>86</v>
      </c>
      <c r="C21" s="2"/>
      <c r="D21" s="2"/>
      <c r="E21" s="2"/>
      <c r="F21" s="2"/>
      <c r="G21" s="2"/>
      <c r="H21" s="2"/>
      <c r="I21" s="2"/>
      <c r="J21" s="2"/>
      <c r="K21" s="2"/>
    </row>
    <row r="22" spans="2:258" x14ac:dyDescent="0.2">
      <c r="B22" s="2"/>
      <c r="C22" s="9"/>
      <c r="D22" s="2"/>
      <c r="E22" s="4" t="s">
        <v>14</v>
      </c>
      <c r="F22" s="2"/>
      <c r="G22" s="2"/>
      <c r="H22" s="2"/>
      <c r="I22" s="2"/>
      <c r="J22" s="2"/>
      <c r="K22" s="2"/>
    </row>
    <row r="23" spans="2:258" x14ac:dyDescent="0.2">
      <c r="B23" s="2" t="s">
        <v>15</v>
      </c>
      <c r="C23" s="9"/>
      <c r="D23" s="9"/>
      <c r="E23" s="64"/>
      <c r="F23" s="64"/>
      <c r="G23" s="2"/>
      <c r="H23" s="2"/>
      <c r="I23" s="2"/>
      <c r="J23" s="2"/>
      <c r="K23" s="2"/>
    </row>
    <row r="24" spans="2:258" x14ac:dyDescent="0.2">
      <c r="B24" s="7" t="s">
        <v>91</v>
      </c>
      <c r="C24" s="10"/>
      <c r="D24" s="7" t="s">
        <v>83</v>
      </c>
      <c r="E24" s="49"/>
      <c r="F24" s="8"/>
      <c r="G24" s="2"/>
      <c r="H24" s="2"/>
      <c r="I24" s="2"/>
      <c r="J24" s="2"/>
      <c r="K24" s="2"/>
    </row>
    <row r="25" spans="2:258" x14ac:dyDescent="0.2">
      <c r="B25" s="2" t="s">
        <v>16</v>
      </c>
      <c r="C25" s="2"/>
      <c r="D25" s="2"/>
      <c r="E25" s="50"/>
      <c r="F25" s="3" t="s">
        <v>5</v>
      </c>
      <c r="G25" s="2"/>
      <c r="H25" s="2"/>
      <c r="I25" s="2"/>
      <c r="J25" s="2"/>
      <c r="K25" s="2"/>
    </row>
    <row r="26" spans="2:258" x14ac:dyDescent="0.2">
      <c r="B26" s="2" t="s">
        <v>17</v>
      </c>
      <c r="C26" s="2"/>
      <c r="D26" s="2"/>
      <c r="E26" s="51"/>
      <c r="F26" s="2" t="s">
        <v>18</v>
      </c>
      <c r="G26" s="2"/>
      <c r="H26" s="2"/>
      <c r="I26" s="2"/>
      <c r="J26" s="2"/>
      <c r="K26" s="2"/>
    </row>
    <row r="27" spans="2:258" x14ac:dyDescent="0.2">
      <c r="B27" s="2" t="s">
        <v>19</v>
      </c>
      <c r="C27" s="2"/>
      <c r="D27" s="2"/>
      <c r="E27" s="52"/>
      <c r="F27" s="2" t="s">
        <v>18</v>
      </c>
      <c r="G27" s="2"/>
      <c r="H27" s="2"/>
      <c r="I27" s="2"/>
      <c r="J27" s="2"/>
      <c r="K27" s="2"/>
    </row>
    <row r="28" spans="2:258" x14ac:dyDescent="0.2">
      <c r="B28" s="2" t="s">
        <v>20</v>
      </c>
      <c r="C28" s="2"/>
      <c r="D28" s="2"/>
      <c r="E28" s="31">
        <f>+E26-E27</f>
        <v>0</v>
      </c>
      <c r="F28" s="2" t="s">
        <v>18</v>
      </c>
      <c r="G28" s="2"/>
      <c r="H28" s="2"/>
      <c r="I28" s="2"/>
      <c r="J28" s="2"/>
      <c r="K28" s="2"/>
    </row>
    <row r="29" spans="2:258" x14ac:dyDescent="0.2">
      <c r="B29" s="2"/>
      <c r="C29" s="2"/>
      <c r="D29" s="2"/>
      <c r="E29" s="4" t="s">
        <v>21</v>
      </c>
      <c r="F29" s="2"/>
      <c r="G29" s="2"/>
      <c r="H29" s="2"/>
      <c r="I29" s="2"/>
      <c r="J29" s="2"/>
      <c r="K29" s="2"/>
    </row>
    <row r="30" spans="2:258" x14ac:dyDescent="0.2">
      <c r="B30" s="2" t="s">
        <v>15</v>
      </c>
      <c r="C30" s="9"/>
      <c r="D30" s="9"/>
      <c r="E30" s="64"/>
      <c r="F30" s="64"/>
      <c r="G30" s="2"/>
      <c r="H30" s="2"/>
      <c r="I30" s="2"/>
      <c r="J30" s="2"/>
      <c r="K30" s="2"/>
    </row>
    <row r="31" spans="2:258" x14ac:dyDescent="0.2">
      <c r="B31" s="2" t="s">
        <v>16</v>
      </c>
      <c r="C31" s="2"/>
      <c r="D31" s="2"/>
      <c r="E31" s="50"/>
      <c r="F31" s="3" t="s">
        <v>5</v>
      </c>
      <c r="G31" s="2"/>
      <c r="H31" s="2"/>
      <c r="I31" s="2"/>
      <c r="J31" s="2"/>
      <c r="K31" s="2"/>
    </row>
    <row r="32" spans="2:258" x14ac:dyDescent="0.2">
      <c r="B32" s="2" t="s">
        <v>17</v>
      </c>
      <c r="C32" s="2"/>
      <c r="D32" s="2"/>
      <c r="E32" s="50"/>
      <c r="F32" s="11" t="s">
        <v>18</v>
      </c>
      <c r="G32" s="2"/>
      <c r="H32" s="2"/>
      <c r="I32" s="2"/>
      <c r="J32" s="2"/>
      <c r="K32" s="2"/>
    </row>
    <row r="33" spans="2:11" x14ac:dyDescent="0.2">
      <c r="B33" s="2" t="s">
        <v>19</v>
      </c>
      <c r="C33" s="2"/>
      <c r="D33" s="2"/>
      <c r="E33" s="50"/>
      <c r="F33" s="2" t="s">
        <v>18</v>
      </c>
      <c r="G33" s="2"/>
      <c r="H33" s="2"/>
      <c r="I33" s="2"/>
      <c r="J33" s="2"/>
      <c r="K33" s="2"/>
    </row>
    <row r="34" spans="2:11" x14ac:dyDescent="0.2">
      <c r="B34" s="2" t="s">
        <v>20</v>
      </c>
      <c r="C34" s="2"/>
      <c r="D34" s="2"/>
      <c r="E34" s="31">
        <f>+E32-E33</f>
        <v>0</v>
      </c>
      <c r="F34" s="2" t="s">
        <v>18</v>
      </c>
      <c r="G34" s="2"/>
      <c r="H34" s="2"/>
      <c r="I34" s="2"/>
      <c r="J34" s="2"/>
      <c r="K34" s="2"/>
    </row>
    <row r="35" spans="2:11" x14ac:dyDescent="0.2">
      <c r="B35" s="9"/>
      <c r="C35" s="9"/>
      <c r="D35" s="9"/>
      <c r="E35" s="4" t="s">
        <v>22</v>
      </c>
      <c r="F35" s="2"/>
      <c r="G35" s="2"/>
      <c r="H35" s="2"/>
      <c r="I35" s="2"/>
      <c r="J35" s="2"/>
      <c r="K35" s="2"/>
    </row>
    <row r="36" spans="2:11" x14ac:dyDescent="0.2">
      <c r="B36" s="2" t="s">
        <v>17</v>
      </c>
      <c r="C36" s="2"/>
      <c r="D36" s="2"/>
      <c r="E36" s="51"/>
      <c r="F36" s="51"/>
      <c r="G36" s="2" t="s">
        <v>18</v>
      </c>
      <c r="H36" s="2"/>
      <c r="I36" s="2"/>
      <c r="J36" s="2"/>
      <c r="K36" s="2"/>
    </row>
    <row r="37" spans="2:11" x14ac:dyDescent="0.2">
      <c r="B37" s="2" t="s">
        <v>19</v>
      </c>
      <c r="C37" s="2"/>
      <c r="D37" s="2"/>
      <c r="E37" s="50"/>
      <c r="F37" s="50"/>
      <c r="G37" s="2" t="s">
        <v>18</v>
      </c>
      <c r="H37" s="2"/>
      <c r="I37" s="2"/>
      <c r="J37" s="2"/>
      <c r="K37" s="2"/>
    </row>
    <row r="38" spans="2:11" x14ac:dyDescent="0.2">
      <c r="B38" s="2" t="s">
        <v>20</v>
      </c>
      <c r="C38" s="2"/>
      <c r="D38" s="2"/>
      <c r="E38" s="31">
        <f>+E36-E37</f>
        <v>0</v>
      </c>
      <c r="F38" s="31">
        <f>+F36-F37</f>
        <v>0</v>
      </c>
      <c r="G38" s="2" t="s">
        <v>18</v>
      </c>
      <c r="H38" s="12"/>
      <c r="I38" s="5"/>
      <c r="J38" s="2"/>
      <c r="K38" s="2"/>
    </row>
    <row r="39" spans="2:11" x14ac:dyDescent="0.2">
      <c r="B39" s="2"/>
      <c r="C39" s="2"/>
      <c r="D39" s="2"/>
      <c r="E39" s="5"/>
      <c r="F39" s="5"/>
      <c r="G39" s="2"/>
      <c r="H39" s="12"/>
      <c r="I39" s="5"/>
      <c r="J39" s="2"/>
      <c r="K39" s="2"/>
    </row>
    <row r="40" spans="2:11" x14ac:dyDescent="0.2">
      <c r="B40" s="4" t="s">
        <v>23</v>
      </c>
      <c r="C40" s="2"/>
      <c r="D40" s="2"/>
      <c r="E40" s="5"/>
      <c r="F40" s="5"/>
      <c r="G40" s="5"/>
      <c r="H40" s="5"/>
      <c r="I40" s="2"/>
      <c r="J40" s="2"/>
      <c r="K40" s="2"/>
    </row>
    <row r="41" spans="2:11" x14ac:dyDescent="0.2">
      <c r="B41" s="2"/>
      <c r="C41" s="2"/>
      <c r="D41" s="2"/>
      <c r="E41" s="13" t="s">
        <v>24</v>
      </c>
      <c r="F41" s="13" t="s">
        <v>25</v>
      </c>
      <c r="G41" s="13" t="s">
        <v>26</v>
      </c>
      <c r="H41" s="13" t="s">
        <v>27</v>
      </c>
      <c r="I41" s="2"/>
      <c r="J41" s="2"/>
      <c r="K41" s="2"/>
    </row>
    <row r="42" spans="2:11" x14ac:dyDescent="0.2">
      <c r="B42" s="2" t="s">
        <v>28</v>
      </c>
      <c r="C42" s="2"/>
      <c r="D42" s="2"/>
      <c r="E42" s="55">
        <f>+E25</f>
        <v>0</v>
      </c>
      <c r="F42" s="55">
        <f>+E31</f>
        <v>0</v>
      </c>
      <c r="G42" s="44"/>
      <c r="H42" s="55">
        <f>+(E42+F42)/2</f>
        <v>0</v>
      </c>
      <c r="I42" s="3" t="s">
        <v>5</v>
      </c>
      <c r="J42" s="2"/>
      <c r="K42" s="2"/>
    </row>
    <row r="43" spans="2:11" x14ac:dyDescent="0.2">
      <c r="B43" s="2" t="s">
        <v>29</v>
      </c>
      <c r="C43" s="2"/>
      <c r="D43" s="2"/>
      <c r="E43" s="55">
        <f>+E28</f>
        <v>0</v>
      </c>
      <c r="F43" s="55">
        <f>+E34</f>
        <v>0</v>
      </c>
      <c r="G43" s="55">
        <f>+E38+F38</f>
        <v>0</v>
      </c>
      <c r="H43" s="55">
        <f>SUM(E43:G43)/3</f>
        <v>0</v>
      </c>
      <c r="I43" s="2" t="s">
        <v>18</v>
      </c>
      <c r="J43" s="2"/>
      <c r="K43" s="2"/>
    </row>
    <row r="44" spans="2:11" x14ac:dyDescent="0.2">
      <c r="B44" s="2"/>
      <c r="C44" s="2"/>
      <c r="D44" s="2"/>
      <c r="E44" s="5"/>
      <c r="F44" s="5"/>
      <c r="G44" s="5"/>
      <c r="H44" s="5"/>
      <c r="I44" s="2"/>
      <c r="J44" s="2"/>
      <c r="K44" s="2"/>
    </row>
    <row r="45" spans="2:11" x14ac:dyDescent="0.2">
      <c r="B45" s="2"/>
      <c r="C45" s="2"/>
      <c r="D45" s="2"/>
      <c r="E45" s="5"/>
      <c r="F45" s="5"/>
      <c r="G45" s="5"/>
      <c r="H45" s="5"/>
      <c r="I45" s="2"/>
      <c r="J45" s="2"/>
      <c r="K45" s="2"/>
    </row>
    <row r="46" spans="2:11" x14ac:dyDescent="0.2">
      <c r="B46" s="4" t="s">
        <v>30</v>
      </c>
      <c r="C46" s="2"/>
      <c r="D46" s="2"/>
      <c r="E46" s="5"/>
      <c r="F46" s="53"/>
      <c r="G46" s="5" t="s">
        <v>31</v>
      </c>
      <c r="H46" s="5"/>
      <c r="I46" s="2"/>
      <c r="J46" s="2"/>
      <c r="K46" s="2"/>
    </row>
    <row r="47" spans="2:11" x14ac:dyDescent="0.2">
      <c r="B47" s="2"/>
      <c r="C47" s="2"/>
      <c r="D47" s="2"/>
      <c r="E47" s="5"/>
      <c r="F47" s="5"/>
      <c r="G47" s="5"/>
      <c r="H47" s="5"/>
      <c r="I47" s="2"/>
      <c r="J47" s="2"/>
      <c r="K47" s="2"/>
    </row>
    <row r="48" spans="2:11" x14ac:dyDescent="0.2">
      <c r="B48" s="4" t="s">
        <v>32</v>
      </c>
      <c r="C48" s="2"/>
      <c r="D48" s="2"/>
      <c r="E48" s="5"/>
      <c r="F48" s="53"/>
      <c r="G48" s="5" t="s">
        <v>31</v>
      </c>
      <c r="H48" s="5"/>
      <c r="I48" s="2"/>
      <c r="J48" s="2"/>
      <c r="K48" s="2"/>
    </row>
    <row r="49" spans="2:11" x14ac:dyDescent="0.2">
      <c r="B49" s="2"/>
      <c r="C49" s="2"/>
      <c r="D49" s="2"/>
      <c r="E49" s="5"/>
      <c r="F49" s="5"/>
      <c r="G49" s="5"/>
      <c r="H49" s="5"/>
      <c r="I49" s="2"/>
      <c r="J49" s="2"/>
      <c r="K49" s="2"/>
    </row>
    <row r="50" spans="2:11" ht="18.75" x14ac:dyDescent="0.2">
      <c r="B50" s="37" t="s">
        <v>88</v>
      </c>
      <c r="C50" s="2"/>
      <c r="D50" s="2"/>
      <c r="E50" s="5"/>
      <c r="F50" s="5"/>
      <c r="G50" s="5"/>
      <c r="H50" s="5"/>
      <c r="I50" s="2"/>
      <c r="J50" s="2"/>
      <c r="K50" s="57">
        <f>E103</f>
        <v>0</v>
      </c>
    </row>
    <row r="51" spans="2:11" x14ac:dyDescent="0.2">
      <c r="B51" s="9"/>
      <c r="C51" s="9"/>
      <c r="D51" s="4" t="s">
        <v>33</v>
      </c>
      <c r="E51" s="14"/>
      <c r="F51" s="2"/>
      <c r="G51" s="26"/>
      <c r="H51" s="2"/>
      <c r="I51" s="2"/>
      <c r="J51" s="2"/>
      <c r="K51" s="2"/>
    </row>
    <row r="52" spans="2:11" x14ac:dyDescent="0.2">
      <c r="B52" s="2" t="s">
        <v>34</v>
      </c>
      <c r="C52" s="2"/>
      <c r="D52" s="2"/>
      <c r="E52" s="46"/>
      <c r="F52" s="2" t="s">
        <v>18</v>
      </c>
      <c r="G52" s="2"/>
      <c r="H52" s="2"/>
      <c r="I52" s="2"/>
      <c r="J52" s="2"/>
      <c r="K52" s="2"/>
    </row>
    <row r="53" spans="2:11" x14ac:dyDescent="0.2">
      <c r="B53" s="2" t="s">
        <v>35</v>
      </c>
      <c r="C53" s="2"/>
      <c r="D53" s="2"/>
      <c r="E53" s="50"/>
      <c r="F53" s="3" t="s">
        <v>5</v>
      </c>
      <c r="G53" s="2"/>
      <c r="H53" s="2"/>
      <c r="I53" s="2"/>
      <c r="J53" s="2"/>
      <c r="K53" s="2"/>
    </row>
    <row r="54" spans="2:11" x14ac:dyDescent="0.2">
      <c r="B54" s="2" t="s">
        <v>36</v>
      </c>
      <c r="C54" s="2"/>
      <c r="D54" s="2"/>
      <c r="E54" s="50"/>
      <c r="F54" s="11" t="s">
        <v>18</v>
      </c>
      <c r="G54" s="2"/>
      <c r="H54" s="2"/>
      <c r="I54" s="2"/>
      <c r="J54" s="2"/>
      <c r="K54" s="2"/>
    </row>
    <row r="55" spans="2:11" x14ac:dyDescent="0.2">
      <c r="B55" s="2" t="s">
        <v>37</v>
      </c>
      <c r="C55" s="2"/>
      <c r="D55" s="2"/>
      <c r="E55" s="50"/>
      <c r="F55" s="3" t="s">
        <v>5</v>
      </c>
      <c r="G55" s="2"/>
      <c r="H55" s="2"/>
      <c r="I55" s="2"/>
      <c r="J55" s="2"/>
      <c r="K55" s="2"/>
    </row>
    <row r="56" spans="2:11" x14ac:dyDescent="0.2">
      <c r="B56" s="2" t="s">
        <v>38</v>
      </c>
      <c r="C56" s="2"/>
      <c r="D56" s="2"/>
      <c r="E56" s="53"/>
      <c r="F56" s="2" t="s">
        <v>31</v>
      </c>
      <c r="G56" s="2"/>
      <c r="H56" s="2"/>
      <c r="I56" s="2"/>
      <c r="J56" s="2"/>
      <c r="K56" s="2"/>
    </row>
    <row r="57" spans="2:11" x14ac:dyDescent="0.2">
      <c r="B57" s="4" t="s">
        <v>39</v>
      </c>
      <c r="C57" s="2"/>
      <c r="D57" s="2"/>
      <c r="E57" s="5"/>
      <c r="F57" s="2"/>
      <c r="G57" s="26"/>
      <c r="H57" s="2"/>
      <c r="I57" s="2"/>
      <c r="J57" s="2"/>
      <c r="K57" s="2"/>
    </row>
    <row r="58" spans="2:11" x14ac:dyDescent="0.2">
      <c r="B58" s="9"/>
      <c r="C58" s="9"/>
      <c r="D58" s="4" t="s">
        <v>40</v>
      </c>
      <c r="E58" s="14"/>
      <c r="F58" s="9"/>
      <c r="G58" s="2"/>
      <c r="H58" s="2"/>
      <c r="I58" s="2"/>
      <c r="J58" s="2"/>
      <c r="K58" s="2"/>
    </row>
    <row r="59" spans="2:11" x14ac:dyDescent="0.2">
      <c r="B59" s="2" t="s">
        <v>34</v>
      </c>
      <c r="C59" s="2"/>
      <c r="D59" s="2"/>
      <c r="E59" s="46"/>
      <c r="F59" s="2" t="s">
        <v>18</v>
      </c>
      <c r="G59" s="2"/>
      <c r="H59" s="2"/>
      <c r="I59" s="2"/>
      <c r="J59" s="2"/>
      <c r="K59" s="2"/>
    </row>
    <row r="60" spans="2:11" x14ac:dyDescent="0.2">
      <c r="B60" s="2" t="s">
        <v>35</v>
      </c>
      <c r="C60" s="2"/>
      <c r="D60" s="2"/>
      <c r="E60" s="50"/>
      <c r="F60" s="3" t="s">
        <v>5</v>
      </c>
      <c r="G60" s="2"/>
      <c r="H60" s="2"/>
      <c r="I60" s="2"/>
      <c r="J60" s="2"/>
      <c r="K60" s="2"/>
    </row>
    <row r="61" spans="2:11" x14ac:dyDescent="0.2">
      <c r="B61" s="2" t="s">
        <v>36</v>
      </c>
      <c r="C61" s="2"/>
      <c r="D61" s="2"/>
      <c r="E61" s="50"/>
      <c r="F61" s="2" t="s">
        <v>18</v>
      </c>
      <c r="G61" s="2"/>
      <c r="H61" s="2"/>
      <c r="I61" s="2"/>
      <c r="J61" s="2"/>
      <c r="K61" s="2"/>
    </row>
    <row r="62" spans="2:11" x14ac:dyDescent="0.2">
      <c r="B62" s="2" t="s">
        <v>37</v>
      </c>
      <c r="C62" s="2"/>
      <c r="D62" s="2"/>
      <c r="E62" s="50"/>
      <c r="F62" s="3" t="s">
        <v>5</v>
      </c>
      <c r="G62" s="2"/>
      <c r="H62" s="2"/>
      <c r="I62" s="2"/>
      <c r="J62" s="2"/>
      <c r="K62" s="2"/>
    </row>
    <row r="63" spans="2:11" x14ac:dyDescent="0.2">
      <c r="B63" s="2" t="s">
        <v>38</v>
      </c>
      <c r="C63" s="2"/>
      <c r="D63" s="2"/>
      <c r="E63" s="53"/>
      <c r="F63" s="11" t="s">
        <v>31</v>
      </c>
      <c r="G63" s="2"/>
      <c r="H63" s="2"/>
      <c r="I63" s="2"/>
      <c r="J63" s="2"/>
      <c r="K63" s="2"/>
    </row>
    <row r="64" spans="2:11" x14ac:dyDescent="0.2">
      <c r="B64" s="4" t="s">
        <v>39</v>
      </c>
      <c r="C64" s="2"/>
      <c r="D64" s="2"/>
      <c r="E64" s="5"/>
      <c r="F64" s="2"/>
      <c r="G64" s="26"/>
      <c r="H64" s="2"/>
      <c r="I64" s="2"/>
      <c r="J64" s="2"/>
      <c r="K64" s="2"/>
    </row>
    <row r="65" spans="2:11" x14ac:dyDescent="0.2">
      <c r="B65" s="9"/>
      <c r="C65" s="9"/>
      <c r="D65" s="4" t="s">
        <v>41</v>
      </c>
      <c r="E65" s="14"/>
      <c r="F65" s="9"/>
      <c r="G65" s="2"/>
      <c r="H65" s="2"/>
      <c r="I65" s="2"/>
      <c r="J65" s="2"/>
      <c r="K65" s="2"/>
    </row>
    <row r="66" spans="2:11" x14ac:dyDescent="0.2">
      <c r="B66" s="2" t="s">
        <v>34</v>
      </c>
      <c r="C66" s="2"/>
      <c r="D66" s="2"/>
      <c r="E66" s="46"/>
      <c r="F66" s="2" t="s">
        <v>18</v>
      </c>
      <c r="G66" s="2"/>
      <c r="H66" s="2"/>
      <c r="I66" s="5"/>
      <c r="J66" s="5"/>
      <c r="K66" s="2"/>
    </row>
    <row r="67" spans="2:11" x14ac:dyDescent="0.2">
      <c r="B67" s="2" t="s">
        <v>35</v>
      </c>
      <c r="C67" s="2"/>
      <c r="D67" s="2"/>
      <c r="E67" s="50"/>
      <c r="F67" s="3" t="s">
        <v>5</v>
      </c>
      <c r="G67" s="2"/>
      <c r="H67" s="2"/>
      <c r="I67" s="2"/>
      <c r="J67" s="2"/>
      <c r="K67" s="2"/>
    </row>
    <row r="68" spans="2:11" x14ac:dyDescent="0.2">
      <c r="B68" s="2" t="s">
        <v>36</v>
      </c>
      <c r="C68" s="2"/>
      <c r="D68" s="2"/>
      <c r="E68" s="50"/>
      <c r="F68" s="2" t="s">
        <v>18</v>
      </c>
      <c r="G68" s="2"/>
      <c r="H68" s="2"/>
      <c r="I68" s="5"/>
      <c r="J68" s="5"/>
      <c r="K68" s="2"/>
    </row>
    <row r="69" spans="2:11" x14ac:dyDescent="0.2">
      <c r="B69" s="2" t="s">
        <v>37</v>
      </c>
      <c r="C69" s="2"/>
      <c r="D69" s="2"/>
      <c r="E69" s="50"/>
      <c r="F69" s="3" t="s">
        <v>5</v>
      </c>
      <c r="G69" s="2"/>
      <c r="H69" s="2"/>
      <c r="I69" s="2"/>
      <c r="J69" s="2"/>
      <c r="K69" s="2"/>
    </row>
    <row r="70" spans="2:11" x14ac:dyDescent="0.2">
      <c r="B70" s="2" t="s">
        <v>38</v>
      </c>
      <c r="C70" s="2"/>
      <c r="D70" s="2"/>
      <c r="E70" s="53"/>
      <c r="F70" s="11" t="s">
        <v>31</v>
      </c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4" t="s">
        <v>42</v>
      </c>
      <c r="C72" s="2"/>
      <c r="D72" s="2"/>
      <c r="E72" s="5"/>
      <c r="F72" s="11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15" t="s">
        <v>43</v>
      </c>
      <c r="F73" s="15" t="s">
        <v>44</v>
      </c>
      <c r="G73" s="15" t="s">
        <v>45</v>
      </c>
      <c r="H73" s="15" t="s">
        <v>27</v>
      </c>
      <c r="I73" s="2"/>
      <c r="J73" s="2"/>
      <c r="K73" s="2"/>
    </row>
    <row r="74" spans="2:11" x14ac:dyDescent="0.2">
      <c r="B74" s="2" t="s">
        <v>34</v>
      </c>
      <c r="C74" s="2"/>
      <c r="D74" s="2"/>
      <c r="E74" s="55">
        <f>E52</f>
        <v>0</v>
      </c>
      <c r="F74" s="55">
        <f>E59</f>
        <v>0</v>
      </c>
      <c r="G74" s="55">
        <f>E66</f>
        <v>0</v>
      </c>
      <c r="H74" s="16">
        <f>SUM(E74:G74)/3</f>
        <v>0</v>
      </c>
      <c r="I74" s="2"/>
      <c r="J74" s="2"/>
      <c r="K74" s="2"/>
    </row>
    <row r="75" spans="2:11" x14ac:dyDescent="0.2">
      <c r="B75" s="2" t="s">
        <v>35</v>
      </c>
      <c r="C75" s="2"/>
      <c r="D75" s="2"/>
      <c r="E75" s="55">
        <f>E53</f>
        <v>0</v>
      </c>
      <c r="F75" s="55">
        <f>E60</f>
        <v>0</v>
      </c>
      <c r="G75" s="55">
        <f>E67</f>
        <v>0</v>
      </c>
      <c r="H75" s="16">
        <f>SUM(E75:G75)/3</f>
        <v>0</v>
      </c>
      <c r="I75" s="2"/>
      <c r="J75" s="2"/>
      <c r="K75" s="2"/>
    </row>
    <row r="76" spans="2:11" x14ac:dyDescent="0.2">
      <c r="B76" s="2" t="s">
        <v>36</v>
      </c>
      <c r="C76" s="2"/>
      <c r="D76" s="2"/>
      <c r="E76" s="55">
        <f>E54</f>
        <v>0</v>
      </c>
      <c r="F76" s="55">
        <f>E61</f>
        <v>0</v>
      </c>
      <c r="G76" s="55">
        <f>E68</f>
        <v>0</v>
      </c>
      <c r="H76" s="16">
        <f>SUM(E76:G76)/3</f>
        <v>0</v>
      </c>
      <c r="I76" s="2"/>
      <c r="J76" s="2" t="s">
        <v>97</v>
      </c>
      <c r="K76" s="2"/>
    </row>
    <row r="77" spans="2:11" x14ac:dyDescent="0.2">
      <c r="B77" s="2" t="s">
        <v>37</v>
      </c>
      <c r="C77" s="2"/>
      <c r="D77" s="2"/>
      <c r="E77" s="55">
        <f>E55</f>
        <v>0</v>
      </c>
      <c r="F77" s="55">
        <f>E62</f>
        <v>0</v>
      </c>
      <c r="G77" s="55">
        <f>E69</f>
        <v>0</v>
      </c>
      <c r="H77" s="16">
        <f>SUM(E77:G77)/3</f>
        <v>0</v>
      </c>
      <c r="I77" s="2"/>
      <c r="J77" s="16">
        <f>+H77-H75</f>
        <v>0</v>
      </c>
      <c r="K77" s="2" t="s">
        <v>5</v>
      </c>
    </row>
    <row r="78" spans="2:11" x14ac:dyDescent="0.2">
      <c r="B78" s="2" t="s">
        <v>38</v>
      </c>
      <c r="C78" s="2"/>
      <c r="D78" s="2"/>
      <c r="E78" s="16">
        <f>E56</f>
        <v>0</v>
      </c>
      <c r="F78" s="16">
        <f>E63</f>
        <v>0</v>
      </c>
      <c r="G78" s="16">
        <f>E70</f>
        <v>0</v>
      </c>
      <c r="H78" s="16">
        <f>SUM(E78:G78)/3</f>
        <v>0</v>
      </c>
      <c r="I78" s="2"/>
      <c r="J78" s="2"/>
      <c r="K78" s="2"/>
    </row>
    <row r="79" spans="2:11" x14ac:dyDescent="0.2">
      <c r="B79" s="2"/>
      <c r="C79" s="2"/>
      <c r="D79" s="2"/>
      <c r="E79" s="5"/>
      <c r="F79" s="5"/>
      <c r="G79" s="5"/>
      <c r="H79" s="56"/>
      <c r="I79" s="5"/>
      <c r="J79" s="2"/>
      <c r="K79" s="2"/>
    </row>
    <row r="80" spans="2:11" ht="18.75" x14ac:dyDescent="0.2">
      <c r="B80" s="37" t="s">
        <v>89</v>
      </c>
      <c r="C80" s="9"/>
      <c r="D80" s="9"/>
      <c r="E80" s="4" t="s">
        <v>46</v>
      </c>
      <c r="F80" s="2"/>
      <c r="G80" s="2"/>
      <c r="H80" s="2"/>
      <c r="I80" s="2"/>
      <c r="J80" s="2"/>
      <c r="K80" s="2"/>
    </row>
    <row r="81" spans="2:258" x14ac:dyDescent="0.2">
      <c r="B81" s="9"/>
      <c r="C81" s="9"/>
      <c r="D81" s="2"/>
      <c r="E81" s="9"/>
      <c r="F81" s="2"/>
      <c r="G81" s="2"/>
      <c r="H81" s="2"/>
      <c r="I81" s="2"/>
      <c r="J81" s="2"/>
      <c r="K81" s="2"/>
    </row>
    <row r="82" spans="2:258" x14ac:dyDescent="0.2">
      <c r="B82" s="2" t="s">
        <v>47</v>
      </c>
      <c r="C82" s="2"/>
      <c r="D82" s="2"/>
      <c r="E82" s="53">
        <v>0</v>
      </c>
      <c r="F82" s="2" t="s">
        <v>31</v>
      </c>
      <c r="G82" s="26"/>
      <c r="H82" s="2"/>
      <c r="I82" s="2"/>
      <c r="J82" s="2"/>
      <c r="K82" s="2"/>
    </row>
    <row r="83" spans="2:258" x14ac:dyDescent="0.2">
      <c r="B83" s="2" t="s">
        <v>48</v>
      </c>
      <c r="C83" s="2"/>
      <c r="D83" s="2"/>
      <c r="E83" s="54" t="s">
        <v>100</v>
      </c>
      <c r="F83" s="7" t="s">
        <v>83</v>
      </c>
      <c r="G83" s="2" t="s">
        <v>49</v>
      </c>
      <c r="H83" s="2"/>
      <c r="I83" s="2"/>
      <c r="J83" s="16">
        <f>IF(E83="yes", E82, F48-F46)</f>
        <v>0</v>
      </c>
      <c r="K83" s="2" t="s">
        <v>31</v>
      </c>
    </row>
    <row r="84" spans="2:258" x14ac:dyDescent="0.2">
      <c r="B84" s="3" t="s">
        <v>50</v>
      </c>
      <c r="C84" s="2"/>
      <c r="D84" s="2"/>
      <c r="E84" s="5"/>
      <c r="F84" s="2"/>
      <c r="G84" s="17"/>
      <c r="H84" s="2"/>
      <c r="I84" s="2"/>
      <c r="J84" s="2"/>
      <c r="K84" s="2"/>
    </row>
    <row r="85" spans="2:258" x14ac:dyDescent="0.2">
      <c r="B85" s="18"/>
      <c r="C85" s="2"/>
      <c r="D85" s="2"/>
      <c r="E85" s="5"/>
      <c r="F85" s="2"/>
      <c r="G85" s="17"/>
      <c r="H85" s="2"/>
      <c r="I85" s="2"/>
      <c r="J85" s="2"/>
      <c r="K85" s="2"/>
    </row>
    <row r="86" spans="2:258" ht="18.75" x14ac:dyDescent="0.2">
      <c r="B86" s="37" t="s">
        <v>90</v>
      </c>
      <c r="C86" s="9"/>
      <c r="D86" s="2"/>
      <c r="E86" s="4" t="s">
        <v>51</v>
      </c>
      <c r="F86" s="2"/>
      <c r="G86" s="2"/>
      <c r="H86" s="2"/>
      <c r="I86" s="2"/>
      <c r="J86" s="2"/>
      <c r="K86" s="2"/>
    </row>
    <row r="87" spans="2:258" x14ac:dyDescent="0.2">
      <c r="B87" s="2" t="s">
        <v>47</v>
      </c>
      <c r="C87" s="2"/>
      <c r="D87" s="2"/>
      <c r="E87" s="53">
        <v>0</v>
      </c>
      <c r="F87" s="2" t="s">
        <v>31</v>
      </c>
      <c r="G87" s="2" t="s">
        <v>52</v>
      </c>
      <c r="H87" s="2"/>
      <c r="I87" s="2"/>
      <c r="J87" s="2"/>
      <c r="K87" s="2"/>
    </row>
    <row r="88" spans="2:258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258" x14ac:dyDescent="0.2">
      <c r="B89" s="4"/>
      <c r="C89" s="2"/>
      <c r="D89" s="2"/>
      <c r="E89" s="2"/>
      <c r="F89" s="2"/>
      <c r="G89" s="2"/>
      <c r="H89" s="2"/>
      <c r="I89" s="2"/>
      <c r="J89" s="2"/>
      <c r="K89" s="58">
        <f>E103</f>
        <v>0</v>
      </c>
    </row>
    <row r="90" spans="2:258" ht="18.75" x14ac:dyDescent="0.2">
      <c r="B90" s="37" t="s">
        <v>12</v>
      </c>
      <c r="C90" s="2"/>
      <c r="D90" s="2"/>
      <c r="E90" s="2"/>
      <c r="F90" s="2"/>
      <c r="G90" s="2"/>
      <c r="H90" s="2"/>
      <c r="I90" s="2"/>
      <c r="J90" s="2"/>
      <c r="K90" s="2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  <c r="IX90" s="19"/>
    </row>
    <row r="91" spans="2:258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  <c r="IX91" s="19"/>
    </row>
    <row r="92" spans="2:258" x14ac:dyDescent="0.25">
      <c r="B92" s="78" t="s">
        <v>70</v>
      </c>
      <c r="C92" s="79"/>
      <c r="D92" s="79"/>
      <c r="E92" s="70" t="s">
        <v>71</v>
      </c>
      <c r="F92" s="71"/>
      <c r="G92" s="70" t="s">
        <v>72</v>
      </c>
      <c r="H92" s="71"/>
      <c r="I92" s="70" t="s">
        <v>73</v>
      </c>
      <c r="J92" s="71"/>
      <c r="K92" s="2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  <c r="IX92" s="19"/>
    </row>
    <row r="93" spans="2:258" x14ac:dyDescent="0.2">
      <c r="B93" s="72"/>
      <c r="C93" s="73"/>
      <c r="D93" s="73"/>
      <c r="E93" s="74"/>
      <c r="F93" s="75"/>
      <c r="G93" s="76"/>
      <c r="H93" s="77"/>
      <c r="I93" s="76"/>
      <c r="J93" s="77"/>
      <c r="K93" s="2"/>
      <c r="L93" s="19"/>
      <c r="M93" s="19"/>
      <c r="N93" s="19" t="s">
        <v>13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  <c r="IX93" s="19"/>
    </row>
    <row r="94" spans="2:258" x14ac:dyDescent="0.2">
      <c r="B94" s="72"/>
      <c r="C94" s="73"/>
      <c r="D94" s="73"/>
      <c r="E94" s="74"/>
      <c r="F94" s="75"/>
      <c r="G94" s="76"/>
      <c r="H94" s="75"/>
      <c r="I94" s="76"/>
      <c r="J94" s="75"/>
      <c r="K94" s="2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  <c r="IX94" s="19"/>
    </row>
    <row r="95" spans="2:258" x14ac:dyDescent="0.2">
      <c r="B95" s="72"/>
      <c r="C95" s="73"/>
      <c r="D95" s="73"/>
      <c r="E95" s="74"/>
      <c r="F95" s="75"/>
      <c r="G95" s="76"/>
      <c r="H95" s="75"/>
      <c r="I95" s="76"/>
      <c r="J95" s="75"/>
      <c r="K95" s="2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  <c r="IX95" s="19"/>
    </row>
    <row r="96" spans="2:258" x14ac:dyDescent="0.2">
      <c r="B96" s="72"/>
      <c r="C96" s="81"/>
      <c r="D96" s="82"/>
      <c r="E96" s="74"/>
      <c r="F96" s="83"/>
      <c r="G96" s="76"/>
      <c r="H96" s="80"/>
      <c r="I96" s="76"/>
      <c r="J96" s="80"/>
      <c r="K96" s="2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</row>
    <row r="97" spans="2:258" x14ac:dyDescent="0.2">
      <c r="B97" s="72"/>
      <c r="C97" s="81"/>
      <c r="D97" s="82"/>
      <c r="E97" s="74"/>
      <c r="F97" s="83"/>
      <c r="G97" s="76"/>
      <c r="H97" s="80"/>
      <c r="I97" s="76"/>
      <c r="J97" s="80"/>
      <c r="K97" s="2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</row>
    <row r="98" spans="2:258" x14ac:dyDescent="0.2">
      <c r="B98" s="72"/>
      <c r="C98" s="81"/>
      <c r="D98" s="82"/>
      <c r="E98" s="74"/>
      <c r="F98" s="83"/>
      <c r="G98" s="76"/>
      <c r="H98" s="80"/>
      <c r="I98" s="76"/>
      <c r="J98" s="80"/>
      <c r="K98" s="2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  <c r="IX98" s="19"/>
    </row>
    <row r="99" spans="2:258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  <c r="IX99" s="19"/>
    </row>
    <row r="100" spans="2:258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  <c r="IW100" s="19"/>
      <c r="IX100" s="19"/>
    </row>
    <row r="101" spans="2:258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  <c r="IW101" s="19"/>
      <c r="IX101" s="19"/>
    </row>
    <row r="102" spans="2:258" x14ac:dyDescent="0.2">
      <c r="B102" s="2" t="s">
        <v>96</v>
      </c>
      <c r="C102" s="2"/>
      <c r="D102" s="2"/>
      <c r="E102" s="96"/>
      <c r="F102" s="94"/>
      <c r="G102" s="95"/>
      <c r="H102" s="2"/>
      <c r="I102" s="2"/>
      <c r="J102" s="2"/>
      <c r="K102" s="2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  <c r="IW102" s="19"/>
      <c r="IX102" s="19"/>
    </row>
    <row r="103" spans="2:258" x14ac:dyDescent="0.2">
      <c r="B103" s="2" t="s">
        <v>98</v>
      </c>
      <c r="C103" s="2"/>
      <c r="D103" s="2"/>
      <c r="E103" s="93"/>
      <c r="F103" s="97"/>
      <c r="G103" s="98"/>
      <c r="H103" s="2"/>
      <c r="I103" s="2"/>
      <c r="J103" s="2"/>
      <c r="K103" s="2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  <c r="IW103" s="19"/>
      <c r="IX103" s="19"/>
    </row>
    <row r="104" spans="2:258" x14ac:dyDescent="0.2">
      <c r="B104" s="2" t="s">
        <v>2</v>
      </c>
      <c r="C104" s="2"/>
      <c r="D104" s="2"/>
      <c r="E104" s="96"/>
      <c r="F104" s="94"/>
      <c r="G104" s="95"/>
      <c r="H104" s="2"/>
      <c r="I104" s="2"/>
      <c r="J104" s="2"/>
      <c r="K104" s="2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  <c r="IW104" s="19"/>
      <c r="IX104" s="19"/>
    </row>
    <row r="105" spans="2:258" x14ac:dyDescent="0.2">
      <c r="B105" s="2" t="s">
        <v>94</v>
      </c>
      <c r="C105" s="2"/>
      <c r="D105" s="2"/>
      <c r="E105" s="93"/>
      <c r="F105" s="94"/>
      <c r="G105" s="95"/>
      <c r="H105" s="2"/>
      <c r="I105" s="2"/>
      <c r="J105" s="2"/>
      <c r="K105" s="2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  <c r="IW105" s="19"/>
      <c r="IX105" s="19"/>
    </row>
    <row r="106" spans="2:258" x14ac:dyDescent="0.2">
      <c r="B106" s="2"/>
      <c r="C106" s="2"/>
      <c r="D106" s="2"/>
      <c r="E106" s="84"/>
      <c r="F106" s="85"/>
      <c r="G106" s="86"/>
      <c r="H106" s="2"/>
      <c r="I106" s="2"/>
      <c r="J106" s="2"/>
      <c r="K106" s="2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  <c r="IW106" s="19"/>
      <c r="IX106" s="19"/>
    </row>
    <row r="107" spans="2:258" x14ac:dyDescent="0.2">
      <c r="B107" s="2" t="s">
        <v>78</v>
      </c>
      <c r="C107" s="2"/>
      <c r="D107" s="2"/>
      <c r="E107" s="87"/>
      <c r="F107" s="88"/>
      <c r="G107" s="89"/>
      <c r="H107" s="2"/>
      <c r="I107" s="2"/>
      <c r="J107" s="2"/>
      <c r="K107" s="2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  <c r="IW107" s="19"/>
      <c r="IX107" s="19"/>
    </row>
    <row r="108" spans="2:258" x14ac:dyDescent="0.2">
      <c r="B108" s="2"/>
      <c r="C108" s="2"/>
      <c r="D108" s="2"/>
      <c r="E108" s="90"/>
      <c r="F108" s="91"/>
      <c r="G108" s="92"/>
      <c r="H108" s="2"/>
      <c r="I108" s="2"/>
      <c r="J108" s="2"/>
      <c r="K108" s="2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  <c r="IW108" s="19"/>
      <c r="IX108" s="19"/>
    </row>
    <row r="109" spans="2:258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258" x14ac:dyDescent="0.2"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2:258" x14ac:dyDescent="0.2"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2:258" x14ac:dyDescent="0.2"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2:11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x14ac:dyDescent="0.2"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x14ac:dyDescent="0.2"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x14ac:dyDescent="0.2"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x14ac:dyDescent="0.2"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x14ac:dyDescent="0.2"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x14ac:dyDescent="0.2"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11" x14ac:dyDescent="0.2"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2:11" x14ac:dyDescent="0.2"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2:11" x14ac:dyDescent="0.2"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2:11" x14ac:dyDescent="0.2"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2:11" x14ac:dyDescent="0.2"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2:11" x14ac:dyDescent="0.2"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2:11" x14ac:dyDescent="0.2"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2:11" x14ac:dyDescent="0.2"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2:11" x14ac:dyDescent="0.2"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2:11" x14ac:dyDescent="0.2"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2:11" x14ac:dyDescent="0.2"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2:11" x14ac:dyDescent="0.2"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2:11" x14ac:dyDescent="0.2"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2:11" x14ac:dyDescent="0.2"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x14ac:dyDescent="0.2"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2:11" x14ac:dyDescent="0.2"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2:11" x14ac:dyDescent="0.2"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1" x14ac:dyDescent="0.2"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2:11" x14ac:dyDescent="0.2"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2:11" x14ac:dyDescent="0.2"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2:11" x14ac:dyDescent="0.2"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x14ac:dyDescent="0.2"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2:11" x14ac:dyDescent="0.2"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2:11" x14ac:dyDescent="0.2"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2:11" x14ac:dyDescent="0.2"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2:11" x14ac:dyDescent="0.2"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2:11" x14ac:dyDescent="0.2"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2:11" x14ac:dyDescent="0.2"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2:11" x14ac:dyDescent="0.2"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2:11" x14ac:dyDescent="0.2"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2:11" x14ac:dyDescent="0.2"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2:11" x14ac:dyDescent="0.2"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2:11" x14ac:dyDescent="0.2"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2:11" x14ac:dyDescent="0.2"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2:11" x14ac:dyDescent="0.2"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2:11" x14ac:dyDescent="0.2"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2:11" x14ac:dyDescent="0.2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2:11" x14ac:dyDescent="0.2"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2:11" x14ac:dyDescent="0.2"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2:11" x14ac:dyDescent="0.2"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2:11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2:11" x14ac:dyDescent="0.2"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2:11" x14ac:dyDescent="0.2"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2:11" x14ac:dyDescent="0.2"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2:11" x14ac:dyDescent="0.2"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2:11" x14ac:dyDescent="0.2"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2:11" x14ac:dyDescent="0.2"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2:11" x14ac:dyDescent="0.2"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2:11" x14ac:dyDescent="0.2"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2:11" x14ac:dyDescent="0.2"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2:11" x14ac:dyDescent="0.2"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2:11" x14ac:dyDescent="0.2"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2:11" x14ac:dyDescent="0.2"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2:11" x14ac:dyDescent="0.2"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2:11" x14ac:dyDescent="0.2"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2:11" x14ac:dyDescent="0.2"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2:11" x14ac:dyDescent="0.2"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1" x14ac:dyDescent="0.2"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2:11" x14ac:dyDescent="0.2"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2:11" x14ac:dyDescent="0.2"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2:11" x14ac:dyDescent="0.2"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2:11" x14ac:dyDescent="0.2"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2:11" x14ac:dyDescent="0.2"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2:11" x14ac:dyDescent="0.2"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</sheetData>
  <sheetProtection password="DF98" sheet="1" objects="1" scenarios="1"/>
  <mergeCells count="39">
    <mergeCell ref="E106:G108"/>
    <mergeCell ref="B97:D97"/>
    <mergeCell ref="E97:F97"/>
    <mergeCell ref="G97:H97"/>
    <mergeCell ref="I97:J97"/>
    <mergeCell ref="B98:D98"/>
    <mergeCell ref="E98:F98"/>
    <mergeCell ref="G98:H98"/>
    <mergeCell ref="I98:J98"/>
    <mergeCell ref="E105:G105"/>
    <mergeCell ref="E104:G104"/>
    <mergeCell ref="E102:G102"/>
    <mergeCell ref="E103:G103"/>
    <mergeCell ref="I96:J96"/>
    <mergeCell ref="I94:J94"/>
    <mergeCell ref="B95:D95"/>
    <mergeCell ref="E95:F95"/>
    <mergeCell ref="G95:H95"/>
    <mergeCell ref="I95:J95"/>
    <mergeCell ref="B94:D94"/>
    <mergeCell ref="E94:F94"/>
    <mergeCell ref="G94:H94"/>
    <mergeCell ref="B96:D96"/>
    <mergeCell ref="E96:F96"/>
    <mergeCell ref="G96:H96"/>
    <mergeCell ref="I92:J92"/>
    <mergeCell ref="B93:D93"/>
    <mergeCell ref="E93:F93"/>
    <mergeCell ref="G93:H93"/>
    <mergeCell ref="I93:J93"/>
    <mergeCell ref="B92:D92"/>
    <mergeCell ref="E92:F92"/>
    <mergeCell ref="G92:H92"/>
    <mergeCell ref="E30:F30"/>
    <mergeCell ref="E4:H4"/>
    <mergeCell ref="E5:H5"/>
    <mergeCell ref="B18:C18"/>
    <mergeCell ref="B19:C19"/>
    <mergeCell ref="E23:F23"/>
  </mergeCells>
  <dataValidations disablePrompts="1" count="1">
    <dataValidation type="list" allowBlank="1" showInputMessage="1" showErrorMessage="1" sqref="E17 E24 E83">
      <formula1>"yes, no"</formula1>
    </dataValidation>
  </dataValidations>
  <pageMargins left="0.23622047244094491" right="0.23622047244094491" top="1.3779527559055118" bottom="0.74803149606299213" header="0.51181102362204722" footer="0.51181102362204722"/>
  <pageSetup paperSize="9" scale="94" firstPageNumber="0" orientation="portrait" horizontalDpi="4294967295" verticalDpi="4294967295" r:id="rId1"/>
  <headerFooter alignWithMargins="0">
    <oddHeader>&amp;L&amp;G&amp;C
&amp;R&amp;8  Department of the Environment, Transport, Energy and 
Communication DETEC
&amp;"Arial,Fett"Swiss Federal Office of Energy SFOE&amp;"Arial,Standard"&amp;10
&amp;8Report No:</oddHeader>
    <oddFooter>&amp;C&amp;8Rev. 1.1 / July 2018&amp;R&amp;8Page  &amp;P of &amp;N</oddFooter>
  </headerFooter>
  <rowBreaks count="2" manualBreakCount="2">
    <brk id="49" max="11" man="1"/>
    <brk id="88" max="16383" man="1"/>
  </rowBreaks>
  <colBreaks count="1" manualBreakCount="1">
    <brk id="12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99"/>
  <sheetViews>
    <sheetView topLeftCell="A7" zoomScale="145" zoomScaleNormal="145" workbookViewId="0">
      <selection activeCell="J7" sqref="J7"/>
    </sheetView>
  </sheetViews>
  <sheetFormatPr baseColWidth="10" defaultRowHeight="15" x14ac:dyDescent="0.2"/>
  <cols>
    <col min="1" max="1" width="4.28515625" customWidth="1"/>
    <col min="2" max="2" width="17.85546875" style="1" customWidth="1"/>
    <col min="3" max="3" width="12.85546875" style="1"/>
    <col min="4" max="4" width="12.28515625" style="1"/>
    <col min="5" max="5" width="10.28515625" style="1"/>
    <col min="6" max="6" width="11.85546875" style="1"/>
    <col min="7" max="7" width="11.140625" style="1"/>
    <col min="8" max="8" width="21" style="1" customWidth="1"/>
    <col min="9" max="257" width="9.28515625" style="1"/>
  </cols>
  <sheetData>
    <row r="1" spans="2:257" ht="23.25" x14ac:dyDescent="0.2">
      <c r="B1" s="36" t="s">
        <v>53</v>
      </c>
      <c r="C1" s="2"/>
      <c r="D1" s="2"/>
      <c r="E1" s="2"/>
      <c r="F1" s="2"/>
      <c r="G1" s="2"/>
      <c r="H1" s="58">
        <f>Meas!E103</f>
        <v>0</v>
      </c>
    </row>
    <row r="2" spans="2:257" ht="18.75" x14ac:dyDescent="0.2">
      <c r="B2" s="20"/>
      <c r="C2" s="2"/>
      <c r="D2" s="2"/>
      <c r="E2" s="2"/>
      <c r="F2" s="2"/>
      <c r="G2" s="2"/>
      <c r="H2" s="2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</row>
    <row r="3" spans="2:257" x14ac:dyDescent="0.2">
      <c r="B3" s="41" t="s">
        <v>0</v>
      </c>
      <c r="C3" s="101">
        <f>Meas!E4</f>
        <v>0</v>
      </c>
      <c r="D3" s="102"/>
      <c r="E3" s="102"/>
      <c r="F3" s="102"/>
      <c r="G3" s="2"/>
      <c r="H3" s="2"/>
    </row>
    <row r="4" spans="2:257" x14ac:dyDescent="0.2">
      <c r="B4" s="41" t="s">
        <v>1</v>
      </c>
      <c r="C4" s="101">
        <f>Meas!E5</f>
        <v>0</v>
      </c>
      <c r="D4" s="102"/>
      <c r="E4" s="102"/>
      <c r="F4" s="102"/>
      <c r="G4" s="2"/>
      <c r="H4" s="2"/>
    </row>
    <row r="5" spans="2:257" s="35" customFormat="1" x14ac:dyDescent="0.2">
      <c r="B5" s="40"/>
      <c r="C5" s="33"/>
      <c r="D5" s="33"/>
      <c r="E5" s="33"/>
      <c r="F5" s="33"/>
      <c r="G5" s="5"/>
      <c r="H5" s="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</row>
    <row r="6" spans="2:257" ht="15" customHeight="1" x14ac:dyDescent="0.2">
      <c r="B6" s="103" t="s">
        <v>54</v>
      </c>
      <c r="C6" s="103"/>
      <c r="D6" s="103"/>
      <c r="E6" s="103"/>
      <c r="F6" s="103"/>
      <c r="G6" s="103"/>
      <c r="H6" s="99" t="s">
        <v>101</v>
      </c>
    </row>
    <row r="7" spans="2:257" ht="75" customHeight="1" x14ac:dyDescent="0.2">
      <c r="B7" s="29" t="s">
        <v>55</v>
      </c>
      <c r="C7" s="32">
        <v>27.9</v>
      </c>
      <c r="D7" s="29" t="s">
        <v>56</v>
      </c>
      <c r="E7" s="32">
        <v>20</v>
      </c>
      <c r="F7" s="29" t="s">
        <v>87</v>
      </c>
      <c r="G7" s="32">
        <v>23.5</v>
      </c>
      <c r="H7" s="100"/>
    </row>
    <row r="8" spans="2:257" ht="75" x14ac:dyDescent="0.2">
      <c r="B8" s="29" t="s">
        <v>93</v>
      </c>
      <c r="C8" s="28" t="s">
        <v>57</v>
      </c>
      <c r="D8" s="28" t="s">
        <v>58</v>
      </c>
      <c r="E8" s="28" t="s">
        <v>59</v>
      </c>
      <c r="F8" s="28" t="s">
        <v>60</v>
      </c>
      <c r="G8" s="28" t="s">
        <v>61</v>
      </c>
      <c r="H8" s="28" t="s">
        <v>62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</row>
    <row r="9" spans="2:257" x14ac:dyDescent="0.2">
      <c r="B9" s="21" t="s">
        <v>63</v>
      </c>
      <c r="C9" s="22">
        <v>3</v>
      </c>
      <c r="D9" s="23">
        <f>C7+E7+G7</f>
        <v>71.400000000000006</v>
      </c>
      <c r="E9" s="23"/>
      <c r="F9" s="23">
        <f>C9*D9</f>
        <v>214.20000000000002</v>
      </c>
      <c r="G9" s="23">
        <f>IF(ISBLANK(Meas!E10),0, IF(Meas!H42&lt;76,(C9*(C7*(Meas!H43/80)*((Meas!H42-Meas!E10)/(76-23))+E7+G7)),(C9*(C7*(Meas!H43/80)+E7+G7))))</f>
        <v>0</v>
      </c>
      <c r="H9" s="23">
        <f>Meas!F48*C9</f>
        <v>0</v>
      </c>
      <c r="I9" s="19"/>
    </row>
    <row r="10" spans="2:257" x14ac:dyDescent="0.2">
      <c r="B10" s="21" t="s">
        <v>64</v>
      </c>
      <c r="C10" s="22">
        <v>1</v>
      </c>
      <c r="D10" s="23">
        <v>15</v>
      </c>
      <c r="E10" s="24">
        <f>IF(H10=0,0,1)</f>
        <v>0</v>
      </c>
      <c r="F10" s="23">
        <f>C10*D10*E10</f>
        <v>0</v>
      </c>
      <c r="G10" s="23">
        <f>F10*(Meas!J77/40)</f>
        <v>0</v>
      </c>
      <c r="H10" s="23">
        <f>Meas!H78*C10</f>
        <v>0</v>
      </c>
    </row>
    <row r="11" spans="2:257" x14ac:dyDescent="0.2">
      <c r="B11" s="21" t="s">
        <v>65</v>
      </c>
      <c r="C11" s="22">
        <v>11</v>
      </c>
      <c r="D11" s="23">
        <v>1</v>
      </c>
      <c r="E11" s="24"/>
      <c r="F11" s="23">
        <f>C11*D11</f>
        <v>11</v>
      </c>
      <c r="G11" s="23">
        <f>F11</f>
        <v>11</v>
      </c>
      <c r="H11" s="23">
        <f>Meas!J83*C11</f>
        <v>0</v>
      </c>
    </row>
    <row r="12" spans="2:257" x14ac:dyDescent="0.2">
      <c r="B12" s="21" t="s">
        <v>66</v>
      </c>
      <c r="C12" s="22">
        <v>8</v>
      </c>
      <c r="D12" s="23">
        <v>0.5</v>
      </c>
      <c r="E12" s="32"/>
      <c r="F12" s="23">
        <f>C12*D12</f>
        <v>4</v>
      </c>
      <c r="G12" s="23">
        <f>F12</f>
        <v>4</v>
      </c>
      <c r="H12" s="23">
        <f>Meas!E87*C12</f>
        <v>0</v>
      </c>
    </row>
    <row r="13" spans="2:257" x14ac:dyDescent="0.2">
      <c r="B13" s="21" t="s">
        <v>10</v>
      </c>
      <c r="C13" s="22">
        <v>1</v>
      </c>
      <c r="D13" s="23">
        <v>3</v>
      </c>
      <c r="E13" s="24">
        <f>IF(Meas!E17 = "yes", 1, 0)</f>
        <v>0</v>
      </c>
      <c r="F13" s="23">
        <f>C13*D13*E13</f>
        <v>0</v>
      </c>
      <c r="G13" s="23">
        <f>F13</f>
        <v>0</v>
      </c>
      <c r="H13" s="23">
        <v>0</v>
      </c>
    </row>
    <row r="14" spans="2:257" x14ac:dyDescent="0.2">
      <c r="B14" s="21" t="s">
        <v>67</v>
      </c>
      <c r="C14" s="22">
        <v>1</v>
      </c>
      <c r="D14" s="23">
        <v>2</v>
      </c>
      <c r="E14" s="24">
        <f>IF(Meas!E24 = "yes", 1, 0)</f>
        <v>0</v>
      </c>
      <c r="F14" s="23">
        <f>C14*D14*E14</f>
        <v>0</v>
      </c>
      <c r="G14" s="23">
        <f>F14</f>
        <v>0</v>
      </c>
      <c r="H14" s="23">
        <v>0</v>
      </c>
    </row>
    <row r="15" spans="2:257" ht="30" customHeight="1" x14ac:dyDescent="0.2">
      <c r="B15" s="25" t="s">
        <v>68</v>
      </c>
      <c r="C15" s="63">
        <f>SUM(H9:H14)</f>
        <v>0</v>
      </c>
      <c r="D15" s="104" t="s">
        <v>106</v>
      </c>
      <c r="E15" s="105"/>
      <c r="F15" s="110" t="s">
        <v>103</v>
      </c>
      <c r="G15" s="111"/>
      <c r="H15" s="112"/>
    </row>
    <row r="16" spans="2:257" ht="30" customHeight="1" x14ac:dyDescent="0.2">
      <c r="B16" s="25" t="s">
        <v>69</v>
      </c>
      <c r="C16" s="63">
        <f>SUM(G9:G14)</f>
        <v>15</v>
      </c>
      <c r="D16" s="106"/>
      <c r="E16" s="107"/>
      <c r="F16" s="113" t="s">
        <v>102</v>
      </c>
      <c r="G16" s="116" t="s">
        <v>104</v>
      </c>
      <c r="H16" s="117"/>
      <c r="I16" s="19"/>
      <c r="J16" s="19"/>
      <c r="K16" s="19"/>
      <c r="L16" s="19"/>
      <c r="M16" s="19"/>
      <c r="N16" s="19"/>
    </row>
    <row r="17" spans="2:257" ht="60" x14ac:dyDescent="0.2">
      <c r="B17" s="25" t="s">
        <v>92</v>
      </c>
      <c r="C17" s="62">
        <f>C15/C16</f>
        <v>0</v>
      </c>
      <c r="D17" s="106"/>
      <c r="E17" s="107"/>
      <c r="F17" s="114"/>
      <c r="G17" s="116"/>
      <c r="H17" s="117"/>
      <c r="I17" s="19"/>
      <c r="J17" s="19"/>
      <c r="K17" s="19"/>
      <c r="L17" s="19"/>
      <c r="M17" s="19"/>
      <c r="N17" s="19"/>
    </row>
    <row r="18" spans="2:257" x14ac:dyDescent="0.2">
      <c r="B18" s="25" t="s">
        <v>99</v>
      </c>
      <c r="C18" s="62" t="str">
        <f>IF(C17&lt;0.37,"A+++",IF(AND(C17&gt;=0.37,C17&lt;0.46),"A++",IF(AND(C17&gt;=0.46,C17&lt;0.58),"A+",IF(AND(C17&gt;=0.58,C17&lt;0.72),"A",IF(AND(C17&gt;=0.72,C17&lt;0.9),"B",IF(AND(C17&gt;=0.9,C17&lt;1.12),"C","D"))))))</f>
        <v>A+++</v>
      </c>
      <c r="D18" s="108"/>
      <c r="E18" s="109"/>
      <c r="F18" s="115"/>
      <c r="G18" s="118"/>
      <c r="H18" s="1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</row>
    <row r="19" spans="2:257" x14ac:dyDescent="0.2">
      <c r="E19" s="19"/>
      <c r="H19" s="19"/>
      <c r="I19" s="19"/>
      <c r="J19" s="19"/>
    </row>
    <row r="20" spans="2:257" x14ac:dyDescent="0.2">
      <c r="B20" s="6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</row>
    <row r="21" spans="2:257" x14ac:dyDescent="0.2">
      <c r="B21" s="61"/>
      <c r="E21" s="19"/>
      <c r="H21" s="19"/>
    </row>
    <row r="22" spans="2:257" x14ac:dyDescent="0.2">
      <c r="B22" s="61"/>
      <c r="F22" s="19"/>
      <c r="H22" s="19"/>
    </row>
    <row r="23" spans="2:257" x14ac:dyDescent="0.2">
      <c r="B23" s="61"/>
      <c r="F23" s="19"/>
    </row>
    <row r="24" spans="2:257" x14ac:dyDescent="0.2">
      <c r="B24" s="61"/>
      <c r="F24" s="19"/>
    </row>
    <row r="25" spans="2:257" x14ac:dyDescent="0.2">
      <c r="B25" s="61"/>
      <c r="F25" s="19"/>
    </row>
    <row r="26" spans="2:257" x14ac:dyDescent="0.2">
      <c r="B26" s="61"/>
      <c r="F26" s="19"/>
    </row>
    <row r="27" spans="2:257" x14ac:dyDescent="0.2">
      <c r="B27" s="61"/>
      <c r="F27" s="19"/>
    </row>
    <row r="28" spans="2:257" x14ac:dyDescent="0.2">
      <c r="F28" s="19"/>
    </row>
    <row r="29" spans="2:257" x14ac:dyDescent="0.2">
      <c r="F29" s="19"/>
    </row>
    <row r="50" spans="2:2" ht="18.75" x14ac:dyDescent="0.2">
      <c r="B50" s="39"/>
    </row>
    <row r="80" spans="2:2" ht="18.75" x14ac:dyDescent="0.2">
      <c r="B80" s="38"/>
    </row>
    <row r="86" spans="2:257" ht="18.75" x14ac:dyDescent="0.2">
      <c r="B86" s="38"/>
    </row>
    <row r="90" spans="2:257" ht="18.75" x14ac:dyDescent="0.2">
      <c r="B90" s="38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  <c r="IW90" s="19"/>
    </row>
    <row r="91" spans="2:257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  <c r="IW91" s="19"/>
    </row>
    <row r="92" spans="2:257" x14ac:dyDescent="0.2">
      <c r="B92" s="30"/>
      <c r="C92" s="30"/>
      <c r="D92" s="30"/>
      <c r="E92" s="30"/>
      <c r="F92" s="30"/>
      <c r="G92" s="30"/>
      <c r="H92" s="30"/>
      <c r="I92" s="30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  <c r="IW92" s="19"/>
    </row>
    <row r="93" spans="2:257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  <c r="IW93" s="19"/>
    </row>
    <row r="94" spans="2:257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  <c r="IW94" s="19"/>
    </row>
    <row r="95" spans="2:257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  <c r="IW95" s="19"/>
    </row>
    <row r="96" spans="2:257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</row>
    <row r="97" spans="2:257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</row>
    <row r="98" spans="2:257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  <c r="IW98" s="19"/>
    </row>
    <row r="99" spans="2:257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  <c r="IW99" s="19"/>
    </row>
  </sheetData>
  <sheetProtection password="DF98" sheet="1" objects="1" scenarios="1"/>
  <mergeCells count="8">
    <mergeCell ref="H6:H7"/>
    <mergeCell ref="C3:F3"/>
    <mergeCell ref="C4:F4"/>
    <mergeCell ref="B6:G6"/>
    <mergeCell ref="D15:E18"/>
    <mergeCell ref="F15:H15"/>
    <mergeCell ref="F16:F18"/>
    <mergeCell ref="G16:H18"/>
  </mergeCells>
  <pageMargins left="0.23622047244094491" right="0.23622047244094491" top="1.3779527559055118" bottom="0.74803149606299213" header="0.51181102362204722" footer="0.51181102362204722"/>
  <pageSetup paperSize="9" scale="94" firstPageNumber="0" orientation="portrait" r:id="rId1"/>
  <headerFooter alignWithMargins="0">
    <oddHeader>&amp;L&amp;G&amp;C
&amp;R&amp;8  Department of the Environment, Transport, Energy and 
Communication DETEC
&amp;"Arial,Fett"Swiss Federal Office of Energy SFOE&amp;"Arial,Standard"&amp;10
&amp;8Report No:</oddHeader>
    <oddFooter>&amp;C&amp;8Rev. 1.1 / July 2018&amp;R&amp;8Page 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EN60661_V_01"/>
    <f:field ref="objsubject" par="" edit="true" text=""/>
    <f:field ref="objcreatedby" par="" text="Bleuer, Markus (BFE - blm)"/>
    <f:field ref="objcreatedat" par="" text="10.06.2016 12:56:12"/>
    <f:field ref="objchangedby" par="" text="Bleuer, Markus (BFE - blm)"/>
    <f:field ref="objmodifiedat" par="" text="21.07.2016 13:39:52"/>
    <f:field ref="doc_FSCFOLIO_1_1001_FieldDocumentNumber" par="" text=""/>
    <f:field ref="doc_FSCFOLIO_1_1001_FieldSubject" par="" edit="true" text=""/>
    <f:field ref="FSCFOLIO_1_1001_FieldCurrentUser" par="" text="Beatrice Meier"/>
    <f:field ref="CCAPRECONFIG_15_1001_Objektname" par="" edit="true" text="EN60661_V_01"/>
    <f:field ref="CHPRECONFIG_1_1001_Objektname" par="" edit="true" text="EN60661_V_01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HPRECONFIG_1_1001_Anrede" text="Anrede"/>
    <f:field ref="CCAPRECONFIG_15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CAPRECONFIG_15_1001_Vorname" text="Vorname"/>
    <f:field ref="CHPRECONFIG_1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Meas</vt:lpstr>
      <vt:lpstr>Calc</vt:lpstr>
      <vt:lpstr>Meas!Druckbereich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 Beat</dc:creator>
  <cp:lastModifiedBy>Beat Schweizer</cp:lastModifiedBy>
  <cp:revision>0</cp:revision>
  <cp:lastPrinted>2018-07-26T11:38:42Z</cp:lastPrinted>
  <dcterms:created xsi:type="dcterms:W3CDTF">2016-05-11T07:36:27Z</dcterms:created>
  <dcterms:modified xsi:type="dcterms:W3CDTF">2018-08-02T06:30:55Z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Abteilung Energieeffizienz und Erneuerbare Energien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/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meb</vt:lpwstr>
  </property>
  <property fmtid="{D5CDD505-2E9C-101B-9397-08002B2CF9AE}" pid="19" name="FSC#UVEKCFG@15.1700:CategoryReference">
    <vt:lpwstr>441.5</vt:lpwstr>
  </property>
  <property fmtid="{D5CDD505-2E9C-101B-9397-08002B2CF9AE}" pid="20" name="FSC#UVEKCFG@15.1700:cooAddress">
    <vt:lpwstr>COO.2207.110.4.1125726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EN60661_V_01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COOELAK@1.1001:Subject">
    <vt:lpwstr/>
  </property>
  <property fmtid="{D5CDD505-2E9C-101B-9397-08002B2CF9AE}" pid="38" name="FSC#COOELAK@1.1001:FileReference">
    <vt:lpwstr>441.5-00004</vt:lpwstr>
  </property>
  <property fmtid="{D5CDD505-2E9C-101B-9397-08002B2CF9AE}" pid="39" name="FSC#COOELAK@1.1001:FileRefYear">
    <vt:lpwstr>2013</vt:lpwstr>
  </property>
  <property fmtid="{D5CDD505-2E9C-101B-9397-08002B2CF9AE}" pid="40" name="FSC#COOELAK@1.1001:FileRefOrdinal">
    <vt:lpwstr>4</vt:lpwstr>
  </property>
  <property fmtid="{D5CDD505-2E9C-101B-9397-08002B2CF9AE}" pid="41" name="FSC#COOELAK@1.1001:FileRefOU">
    <vt:lpwstr>AEE</vt:lpwstr>
  </property>
  <property fmtid="{D5CDD505-2E9C-101B-9397-08002B2CF9AE}" pid="42" name="FSC#COOELAK@1.1001:Organization">
    <vt:lpwstr/>
  </property>
  <property fmtid="{D5CDD505-2E9C-101B-9397-08002B2CF9AE}" pid="43" name="FSC#COOELAK@1.1001:Owner">
    <vt:lpwstr>Bleuer Markus</vt:lpwstr>
  </property>
  <property fmtid="{D5CDD505-2E9C-101B-9397-08002B2CF9AE}" pid="44" name="FSC#COOELAK@1.1001:OwnerExtension">
    <vt:lpwstr>+41 58 462 69 24</vt:lpwstr>
  </property>
  <property fmtid="{D5CDD505-2E9C-101B-9397-08002B2CF9AE}" pid="45" name="FSC#COOELAK@1.1001:OwnerFaxExtension">
    <vt:lpwstr>+41 58 463 25 00</vt:lpwstr>
  </property>
  <property fmtid="{D5CDD505-2E9C-101B-9397-08002B2CF9AE}" pid="46" name="FSC#COOELAK@1.1001:DispatchedBy">
    <vt:lpwstr/>
  </property>
  <property fmtid="{D5CDD505-2E9C-101B-9397-08002B2CF9AE}" pid="47" name="FSC#COOELAK@1.1001:DispatchedAt">
    <vt:lpwstr/>
  </property>
  <property fmtid="{D5CDD505-2E9C-101B-9397-08002B2CF9AE}" pid="48" name="FSC#COOELAK@1.1001:ApprovedBy">
    <vt:lpwstr/>
  </property>
  <property fmtid="{D5CDD505-2E9C-101B-9397-08002B2CF9AE}" pid="49" name="FSC#COOELAK@1.1001:ApprovedAt">
    <vt:lpwstr/>
  </property>
  <property fmtid="{D5CDD505-2E9C-101B-9397-08002B2CF9AE}" pid="50" name="FSC#COOELAK@1.1001:Department">
    <vt:lpwstr>Sektion Geräte und Wettbewerbliche Ausschreibungen (BFE)</vt:lpwstr>
  </property>
  <property fmtid="{D5CDD505-2E9C-101B-9397-08002B2CF9AE}" pid="51" name="FSC#COOELAK@1.1001:CreatedAt">
    <vt:lpwstr>10.06.2016</vt:lpwstr>
  </property>
  <property fmtid="{D5CDD505-2E9C-101B-9397-08002B2CF9AE}" pid="52" name="FSC#COOELAK@1.1001:OU">
    <vt:lpwstr>Abteilung Energieeffizienz und Erneuerbare Energien (BFE)</vt:lpwstr>
  </property>
  <property fmtid="{D5CDD505-2E9C-101B-9397-08002B2CF9AE}" pid="53" name="FSC#COOELAK@1.1001:Priority">
    <vt:lpwstr> ()</vt:lpwstr>
  </property>
  <property fmtid="{D5CDD505-2E9C-101B-9397-08002B2CF9AE}" pid="54" name="FSC#COOELAK@1.1001:ObjBarCode">
    <vt:lpwstr>*COO.2207.110.4.1125726*</vt:lpwstr>
  </property>
  <property fmtid="{D5CDD505-2E9C-101B-9397-08002B2CF9AE}" pid="55" name="FSC#COOELAK@1.1001:RefBarCode">
    <vt:lpwstr>*COO.2207.110.3.1125725*</vt:lpwstr>
  </property>
  <property fmtid="{D5CDD505-2E9C-101B-9397-08002B2CF9AE}" pid="56" name="FSC#COOELAK@1.1001:FileRefBarCode">
    <vt:lpwstr>*441.5-00004*</vt:lpwstr>
  </property>
  <property fmtid="{D5CDD505-2E9C-101B-9397-08002B2CF9AE}" pid="57" name="FSC#COOELAK@1.1001:ExternalRef">
    <vt:lpwstr/>
  </property>
  <property fmtid="{D5CDD505-2E9C-101B-9397-08002B2CF9AE}" pid="58" name="FSC#COOELAK@1.1001:IncomingNumber">
    <vt:lpwstr/>
  </property>
  <property fmtid="{D5CDD505-2E9C-101B-9397-08002B2CF9AE}" pid="59" name="FSC#COOELAK@1.1001:IncomingSubject">
    <vt:lpwstr/>
  </property>
  <property fmtid="{D5CDD505-2E9C-101B-9397-08002B2CF9AE}" pid="60" name="FSC#COOELAK@1.1001:ProcessResponsible">
    <vt:lpwstr/>
  </property>
  <property fmtid="{D5CDD505-2E9C-101B-9397-08002B2CF9AE}" pid="61" name="FSC#COOELAK@1.1001:ProcessResponsiblePhone">
    <vt:lpwstr/>
  </property>
  <property fmtid="{D5CDD505-2E9C-101B-9397-08002B2CF9AE}" pid="62" name="FSC#COOELAK@1.1001:ProcessResponsibleMail">
    <vt:lpwstr/>
  </property>
  <property fmtid="{D5CDD505-2E9C-101B-9397-08002B2CF9AE}" pid="63" name="FSC#COOELAK@1.1001:ProcessResponsibleFax">
    <vt:lpwstr/>
  </property>
  <property fmtid="{D5CDD505-2E9C-101B-9397-08002B2CF9AE}" pid="64" name="FSC#COOELAK@1.1001:ApproverFirstName">
    <vt:lpwstr/>
  </property>
  <property fmtid="{D5CDD505-2E9C-101B-9397-08002B2CF9AE}" pid="65" name="FSC#COOELAK@1.1001:ApproverSurName">
    <vt:lpwstr/>
  </property>
  <property fmtid="{D5CDD505-2E9C-101B-9397-08002B2CF9AE}" pid="66" name="FSC#COOELAK@1.1001:ApproverTitle">
    <vt:lpwstr/>
  </property>
  <property fmtid="{D5CDD505-2E9C-101B-9397-08002B2CF9AE}" pid="67" name="FSC#COOELAK@1.1001:ExternalDate">
    <vt:lpwstr/>
  </property>
  <property fmtid="{D5CDD505-2E9C-101B-9397-08002B2CF9AE}" pid="68" name="FSC#COOELAK@1.1001:SettlementApprovedAt">
    <vt:lpwstr/>
  </property>
  <property fmtid="{D5CDD505-2E9C-101B-9397-08002B2CF9AE}" pid="69" name="FSC#COOELAK@1.1001:BaseNumber">
    <vt:lpwstr>441.5</vt:lpwstr>
  </property>
  <property fmtid="{D5CDD505-2E9C-101B-9397-08002B2CF9AE}" pid="70" name="FSC#COOELAK@1.1001:CurrentUserRolePos">
    <vt:lpwstr>Sachbearbeiter/in</vt:lpwstr>
  </property>
  <property fmtid="{D5CDD505-2E9C-101B-9397-08002B2CF9AE}" pid="71" name="FSC#COOELAK@1.1001:CurrentUserEmail">
    <vt:lpwstr>beatrice.meier@bfe.admin.ch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ATSTATECFG@1.1001:Office">
    <vt:lpwstr/>
  </property>
  <property fmtid="{D5CDD505-2E9C-101B-9397-08002B2CF9AE}" pid="78" name="FSC#ATSTATECFG@1.1001:Agent">
    <vt:lpwstr/>
  </property>
  <property fmtid="{D5CDD505-2E9C-101B-9397-08002B2CF9AE}" pid="79" name="FSC#ATSTATECFG@1.1001:AgentPhone">
    <vt:lpwstr/>
  </property>
  <property fmtid="{D5CDD505-2E9C-101B-9397-08002B2CF9AE}" pid="80" name="FSC#ATSTATECFG@1.1001:DepartmentFax">
    <vt:lpwstr/>
  </property>
  <property fmtid="{D5CDD505-2E9C-101B-9397-08002B2CF9AE}" pid="81" name="FSC#ATSTATECFG@1.1001:DepartmentEmail">
    <vt:lpwstr/>
  </property>
  <property fmtid="{D5CDD505-2E9C-101B-9397-08002B2CF9AE}" pid="82" name="FSC#ATSTATECFG@1.1001:SubfileDate">
    <vt:lpwstr/>
  </property>
  <property fmtid="{D5CDD505-2E9C-101B-9397-08002B2CF9AE}" pid="83" name="FSC#ATSTATECFG@1.1001:SubfileSubject">
    <vt:lpwstr>EN60661_V_01</vt:lpwstr>
  </property>
  <property fmtid="{D5CDD505-2E9C-101B-9397-08002B2CF9AE}" pid="84" name="FSC#ATSTATECFG@1.1001:DepartmentZipCode">
    <vt:lpwstr>3003</vt:lpwstr>
  </property>
  <property fmtid="{D5CDD505-2E9C-101B-9397-08002B2CF9AE}" pid="85" name="FSC#ATSTATECFG@1.1001:DepartmentCountry">
    <vt:lpwstr/>
  </property>
  <property fmtid="{D5CDD505-2E9C-101B-9397-08002B2CF9AE}" pid="86" name="FSC#ATSTATECFG@1.1001:DepartmentCity">
    <vt:lpwstr>Bern</vt:lpwstr>
  </property>
  <property fmtid="{D5CDD505-2E9C-101B-9397-08002B2CF9AE}" pid="87" name="FSC#ATSTATECFG@1.1001:DepartmentStreet">
    <vt:lpwstr>Mühlestrasse 4</vt:lpwstr>
  </property>
  <property fmtid="{D5CDD505-2E9C-101B-9397-08002B2CF9AE}" pid="88" name="FSC#ATSTATECFG@1.1001:DepartmentDVR">
    <vt:lpwstr/>
  </property>
  <property fmtid="{D5CDD505-2E9C-101B-9397-08002B2CF9AE}" pid="89" name="FSC#ATSTATECFG@1.1001:DepartmentUID">
    <vt:lpwstr/>
  </property>
  <property fmtid="{D5CDD505-2E9C-101B-9397-08002B2CF9AE}" pid="90" name="FSC#ATSTATECFG@1.1001:SubfileReference">
    <vt:lpwstr>441.5-00004/00005/00010</vt:lpwstr>
  </property>
  <property fmtid="{D5CDD505-2E9C-101B-9397-08002B2CF9AE}" pid="91" name="FSC#ATSTATECFG@1.1001:Clause">
    <vt:lpwstr/>
  </property>
  <property fmtid="{D5CDD505-2E9C-101B-9397-08002B2CF9AE}" pid="92" name="FSC#ATSTATECFG@1.1001:ApprovedSignature">
    <vt:lpwstr/>
  </property>
  <property fmtid="{D5CDD505-2E9C-101B-9397-08002B2CF9AE}" pid="93" name="FSC#ATSTATECFG@1.1001:BankAccount">
    <vt:lpwstr/>
  </property>
  <property fmtid="{D5CDD505-2E9C-101B-9397-08002B2CF9AE}" pid="94" name="FSC#ATSTATECFG@1.1001:BankAccountOwner">
    <vt:lpwstr/>
  </property>
  <property fmtid="{D5CDD505-2E9C-101B-9397-08002B2CF9AE}" pid="95" name="FSC#ATSTATECFG@1.1001:BankInstitute">
    <vt:lpwstr/>
  </property>
  <property fmtid="{D5CDD505-2E9C-101B-9397-08002B2CF9AE}" pid="96" name="FSC#ATSTATECFG@1.1001:BankAccountID">
    <vt:lpwstr/>
  </property>
  <property fmtid="{D5CDD505-2E9C-101B-9397-08002B2CF9AE}" pid="97" name="FSC#ATSTATECFG@1.1001:BankAccountIBAN">
    <vt:lpwstr/>
  </property>
  <property fmtid="{D5CDD505-2E9C-101B-9397-08002B2CF9AE}" pid="98" name="FSC#ATSTATECFG@1.1001:BankAccountBIC">
    <vt:lpwstr/>
  </property>
  <property fmtid="{D5CDD505-2E9C-101B-9397-08002B2CF9AE}" pid="99" name="FSC#ATSTATECFG@1.1001:BankName">
    <vt:lpwstr/>
  </property>
  <property fmtid="{D5CDD505-2E9C-101B-9397-08002B2CF9AE}" pid="100" name="FSC#COOSYSTEM@1.1:Container">
    <vt:lpwstr>COO.2207.110.4.1125726</vt:lpwstr>
  </property>
  <property fmtid="{D5CDD505-2E9C-101B-9397-08002B2CF9AE}" pid="101" name="FSC#FSCFOLIO@1.1001:docpropproject">
    <vt:lpwstr/>
  </property>
</Properties>
</file>